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drawings/drawing2.xml" ContentType="application/vnd.openxmlformats-officedocument.drawing+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kathtg.sharepoint.com/sites/msteams_5b21f7/Freigegebene Dokumente/60.01 Organisation/Anleitungen, Merkblätter, Checklisten, Vorlagen für KG/Vorlagen, Checklisten/Finanzplan/"/>
    </mc:Choice>
  </mc:AlternateContent>
  <xr:revisionPtr revIDLastSave="18" documentId="8_{AE025AF7-7F1E-4D78-B8AD-C4D9C60209F6}" xr6:coauthVersionLast="47" xr6:coauthVersionMax="47" xr10:uidLastSave="{35BAEAF1-95E3-4452-9BFB-C804C04757DF}"/>
  <bookViews>
    <workbookView xWindow="-120" yWindow="-120" windowWidth="29040" windowHeight="15720" xr2:uid="{00000000-000D-0000-FFFF-FFFF00000000}"/>
  </bookViews>
  <sheets>
    <sheet name="Erläuterungen zur Anwendung" sheetId="1" r:id="rId1"/>
    <sheet name="Titelblatt" sheetId="2" r:id="rId2"/>
    <sheet name="Finanzplan" sheetId="3" r:id="rId3"/>
    <sheet name="Finanzplan Kurzfassung KA 3-ste" sheetId="4" r:id="rId4"/>
    <sheet name="Finanzplan Kurzfassung KA 2-ste" sheetId="5" r:id="rId5"/>
    <sheet name="Übersicht" sheetId="6" r:id="rId6"/>
    <sheet name="Finanzkennzahlen" sheetId="7" r:id="rId7"/>
    <sheet name="Diagramme" sheetId="8" r:id="rId8"/>
  </sheets>
  <definedNames>
    <definedName name="_xlnm.Print_Area" localSheetId="0">'Erläuterungen zur Anwendung'!$A$1:$B$58</definedName>
    <definedName name="_xlnm.Print_Area" localSheetId="3">'Finanzplan Kurzfassung KA 3-ste'!$A$1:$M$138</definedName>
    <definedName name="_xlnm.Print_Area" localSheetId="1">Titelblatt!$A$1:$H$49</definedName>
    <definedName name="_xlnm.Print_Area" localSheetId="5">Übersicht!$A$1:$G$32</definedName>
    <definedName name="_xlnm.Print_Titles" localSheetId="2">Finanzplan!$1:$8</definedName>
    <definedName name="_xlnm.Print_Titles" localSheetId="4">'Finanzplan Kurzfassung KA 2-ste'!$1:$8</definedName>
    <definedName name="_xlnm.Print_Titles" localSheetId="3">'Finanzplan Kurzfassung KA 3-ste'!$1:$8</definedName>
  </definedNames>
  <calcPr calcId="191029" forceFull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2" i="6" l="1"/>
  <c r="A2" i="7" s="1"/>
  <c r="C4" i="6"/>
  <c r="C6" i="7" s="1"/>
  <c r="D4" i="6"/>
  <c r="D6" i="7" s="1"/>
  <c r="E4" i="6"/>
  <c r="E6" i="7" s="1"/>
  <c r="F4" i="6"/>
  <c r="F6" i="7" s="1"/>
  <c r="G4" i="6"/>
  <c r="G6" i="7" s="1"/>
  <c r="B4" i="6"/>
  <c r="B6" i="7" s="1"/>
  <c r="Q21" i="8"/>
  <c r="P21" i="8"/>
  <c r="O21" i="8"/>
  <c r="N21" i="8"/>
  <c r="M21" i="8"/>
  <c r="L21" i="8"/>
  <c r="M19" i="8"/>
  <c r="L19" i="8"/>
  <c r="Q17" i="8"/>
  <c r="P17" i="8"/>
  <c r="O17" i="8"/>
  <c r="N17" i="8"/>
  <c r="M17" i="8"/>
  <c r="L17" i="8"/>
  <c r="M15" i="8"/>
  <c r="L15" i="8"/>
  <c r="Q14" i="8"/>
  <c r="P14" i="8"/>
  <c r="O14" i="8"/>
  <c r="N14" i="8"/>
  <c r="M14" i="8"/>
  <c r="L14" i="8"/>
  <c r="Q11" i="8"/>
  <c r="P11" i="8"/>
  <c r="O11" i="8"/>
  <c r="N11" i="8"/>
  <c r="M11" i="8"/>
  <c r="L11" i="8"/>
  <c r="Q8" i="8"/>
  <c r="P8" i="8"/>
  <c r="O8" i="8"/>
  <c r="N8" i="8"/>
  <c r="M8" i="8"/>
  <c r="L8" i="8"/>
  <c r="M5" i="8"/>
  <c r="L5" i="8"/>
  <c r="Q3" i="8"/>
  <c r="P3" i="8"/>
  <c r="O3" i="8"/>
  <c r="N3" i="8"/>
  <c r="M3" i="8"/>
  <c r="L3" i="8"/>
  <c r="G10" i="6"/>
  <c r="F10" i="6"/>
  <c r="E10" i="6"/>
  <c r="D10" i="6"/>
  <c r="C10" i="6"/>
  <c r="B10" i="6"/>
  <c r="G8" i="6"/>
  <c r="F8" i="6"/>
  <c r="E8" i="6"/>
  <c r="D8" i="6"/>
  <c r="C8" i="6"/>
  <c r="B8" i="6"/>
  <c r="C7" i="6"/>
  <c r="B7" i="6"/>
  <c r="D61" i="5"/>
  <c r="A61" i="5"/>
  <c r="D59" i="5"/>
  <c r="A59" i="5"/>
  <c r="D58" i="5"/>
  <c r="A58" i="5"/>
  <c r="D57" i="5"/>
  <c r="A57" i="5"/>
  <c r="D56" i="5"/>
  <c r="A56" i="5"/>
  <c r="D55" i="5"/>
  <c r="A55" i="5"/>
  <c r="D54" i="5"/>
  <c r="A54" i="5"/>
  <c r="D53" i="5"/>
  <c r="A53" i="5"/>
  <c r="D52" i="5"/>
  <c r="A52" i="5"/>
  <c r="D51" i="5"/>
  <c r="A51" i="5"/>
  <c r="D50" i="5"/>
  <c r="D49" i="5"/>
  <c r="A49" i="5"/>
  <c r="D48" i="5"/>
  <c r="A48" i="5"/>
  <c r="D47" i="5"/>
  <c r="A47" i="5"/>
  <c r="D46" i="5"/>
  <c r="A46" i="5"/>
  <c r="D45" i="5"/>
  <c r="A45" i="5"/>
  <c r="D44" i="5"/>
  <c r="A44" i="5"/>
  <c r="D43" i="5"/>
  <c r="A43" i="5"/>
  <c r="D42" i="5"/>
  <c r="A42" i="5"/>
  <c r="D41" i="5"/>
  <c r="A41" i="5"/>
  <c r="D40" i="5"/>
  <c r="M37" i="5"/>
  <c r="L37" i="5"/>
  <c r="K37" i="5"/>
  <c r="J37" i="5"/>
  <c r="I37" i="5"/>
  <c r="H37" i="5"/>
  <c r="G37" i="5"/>
  <c r="E37" i="5"/>
  <c r="D37" i="5"/>
  <c r="G35" i="5"/>
  <c r="E35" i="5"/>
  <c r="D35" i="5"/>
  <c r="A35" i="5"/>
  <c r="H34" i="5"/>
  <c r="G34" i="5"/>
  <c r="E34" i="5"/>
  <c r="D34" i="5"/>
  <c r="A34" i="5"/>
  <c r="M33" i="5"/>
  <c r="L33" i="5"/>
  <c r="K33" i="5"/>
  <c r="J33" i="5"/>
  <c r="I33" i="5"/>
  <c r="H33" i="5"/>
  <c r="G33" i="5"/>
  <c r="E33" i="5"/>
  <c r="D33" i="5"/>
  <c r="A33" i="5"/>
  <c r="M32" i="5"/>
  <c r="L32" i="5"/>
  <c r="K32" i="5"/>
  <c r="J32" i="5"/>
  <c r="I32" i="5"/>
  <c r="H32" i="5"/>
  <c r="G32" i="5"/>
  <c r="E32" i="5"/>
  <c r="D32" i="5"/>
  <c r="A32" i="5"/>
  <c r="M31" i="5"/>
  <c r="L31" i="5"/>
  <c r="K31" i="5"/>
  <c r="J31" i="5"/>
  <c r="I31" i="5"/>
  <c r="H31" i="5"/>
  <c r="G31" i="5"/>
  <c r="E31" i="5"/>
  <c r="D31" i="5"/>
  <c r="A31" i="5"/>
  <c r="M30" i="5"/>
  <c r="L30" i="5"/>
  <c r="K30" i="5"/>
  <c r="J30" i="5"/>
  <c r="I30" i="5"/>
  <c r="H30" i="5"/>
  <c r="G30" i="5"/>
  <c r="E30" i="5"/>
  <c r="D30" i="5"/>
  <c r="A30" i="5"/>
  <c r="H29" i="5"/>
  <c r="G29" i="5"/>
  <c r="E29" i="5"/>
  <c r="D29" i="5"/>
  <c r="A29" i="5"/>
  <c r="G28" i="5"/>
  <c r="E28" i="5"/>
  <c r="D28" i="5"/>
  <c r="A28" i="5"/>
  <c r="H26" i="5"/>
  <c r="G26" i="5"/>
  <c r="E26" i="5"/>
  <c r="D26" i="5"/>
  <c r="A26" i="5"/>
  <c r="M25" i="5"/>
  <c r="L25" i="5"/>
  <c r="K25" i="5"/>
  <c r="J25" i="5"/>
  <c r="I25" i="5"/>
  <c r="H25" i="5"/>
  <c r="G25" i="5"/>
  <c r="E25" i="5"/>
  <c r="D25" i="5"/>
  <c r="A25" i="5"/>
  <c r="M24" i="5"/>
  <c r="L24" i="5"/>
  <c r="K24" i="5"/>
  <c r="J24" i="5"/>
  <c r="I24" i="5"/>
  <c r="H24" i="5"/>
  <c r="G24" i="5"/>
  <c r="E24" i="5"/>
  <c r="D24" i="5"/>
  <c r="A24" i="5"/>
  <c r="E23" i="5"/>
  <c r="H21" i="5"/>
  <c r="G21" i="5"/>
  <c r="E21" i="5"/>
  <c r="D21" i="5"/>
  <c r="A21" i="5"/>
  <c r="M19" i="5"/>
  <c r="L19" i="5"/>
  <c r="K19" i="5"/>
  <c r="J19" i="5"/>
  <c r="I19" i="5"/>
  <c r="H19" i="5"/>
  <c r="G19" i="5"/>
  <c r="E19" i="5"/>
  <c r="D19" i="5"/>
  <c r="A19" i="5"/>
  <c r="M18" i="5"/>
  <c r="L18" i="5"/>
  <c r="K18" i="5"/>
  <c r="J18" i="5"/>
  <c r="I18" i="5"/>
  <c r="G18" i="5"/>
  <c r="E18" i="5"/>
  <c r="D18" i="5"/>
  <c r="A18" i="5"/>
  <c r="M17" i="5"/>
  <c r="L17" i="5"/>
  <c r="K17" i="5"/>
  <c r="J17" i="5"/>
  <c r="I17" i="5"/>
  <c r="H17" i="5"/>
  <c r="G17" i="5"/>
  <c r="E17" i="5"/>
  <c r="D17" i="5"/>
  <c r="A17" i="5"/>
  <c r="G16" i="5"/>
  <c r="E16" i="5"/>
  <c r="D16" i="5"/>
  <c r="A16" i="5"/>
  <c r="G14" i="5"/>
  <c r="E14" i="5"/>
  <c r="I13" i="5"/>
  <c r="H13" i="5"/>
  <c r="G13" i="5"/>
  <c r="E13" i="5"/>
  <c r="M12" i="5"/>
  <c r="L12" i="5"/>
  <c r="K12" i="5"/>
  <c r="J12" i="5"/>
  <c r="I12" i="5"/>
  <c r="H12" i="5"/>
  <c r="G12" i="5"/>
  <c r="E12" i="5"/>
  <c r="G11" i="5"/>
  <c r="E11" i="5"/>
  <c r="G10" i="5"/>
  <c r="E10" i="5"/>
  <c r="G9" i="5"/>
  <c r="E9" i="5"/>
  <c r="E7" i="5"/>
  <c r="M5" i="5"/>
  <c r="L5" i="5"/>
  <c r="K5" i="5"/>
  <c r="J5" i="5"/>
  <c r="I5" i="5"/>
  <c r="H5" i="5"/>
  <c r="E5" i="5"/>
  <c r="M2" i="5"/>
  <c r="A1" i="5"/>
  <c r="D135" i="4"/>
  <c r="A135" i="4"/>
  <c r="D133" i="4"/>
  <c r="A133" i="4"/>
  <c r="D132" i="4"/>
  <c r="D131" i="4"/>
  <c r="D130" i="4"/>
  <c r="D129" i="4"/>
  <c r="D128" i="4"/>
  <c r="D127" i="4"/>
  <c r="D126" i="4"/>
  <c r="A126" i="4"/>
  <c r="D125" i="4"/>
  <c r="D124" i="4"/>
  <c r="D123" i="4"/>
  <c r="A123" i="4"/>
  <c r="D122" i="4"/>
  <c r="A122" i="4"/>
  <c r="D121" i="4"/>
  <c r="A121" i="4"/>
  <c r="D120" i="4"/>
  <c r="D119" i="4"/>
  <c r="D118" i="4"/>
  <c r="D117" i="4"/>
  <c r="D116" i="4"/>
  <c r="A116" i="4"/>
  <c r="D115" i="4"/>
  <c r="D114" i="4"/>
  <c r="D113" i="4"/>
  <c r="A113" i="4"/>
  <c r="D112" i="4"/>
  <c r="D111" i="4"/>
  <c r="D110" i="4"/>
  <c r="D109" i="4"/>
  <c r="D108" i="4"/>
  <c r="D107" i="4"/>
  <c r="D106" i="4"/>
  <c r="A106" i="4"/>
  <c r="D105" i="4"/>
  <c r="D104" i="4"/>
  <c r="D103" i="4"/>
  <c r="D102" i="4"/>
  <c r="A102" i="4"/>
  <c r="D101" i="4"/>
  <c r="D100" i="4"/>
  <c r="D99" i="4"/>
  <c r="D98" i="4"/>
  <c r="D97" i="4"/>
  <c r="D96" i="4"/>
  <c r="A96" i="4"/>
  <c r="D95" i="4"/>
  <c r="D94" i="4"/>
  <c r="D93" i="4"/>
  <c r="D92" i="4"/>
  <c r="A92" i="4"/>
  <c r="D91" i="4"/>
  <c r="D90" i="4"/>
  <c r="A90" i="4"/>
  <c r="D89" i="4"/>
  <c r="D88" i="4"/>
  <c r="D87" i="4"/>
  <c r="D86" i="4"/>
  <c r="D85" i="4"/>
  <c r="D84" i="4"/>
  <c r="D83" i="4"/>
  <c r="A83" i="4"/>
  <c r="D82" i="4"/>
  <c r="D81" i="4"/>
  <c r="D80" i="4"/>
  <c r="A80" i="4"/>
  <c r="D79" i="4"/>
  <c r="A79" i="4"/>
  <c r="D78" i="4"/>
  <c r="A78" i="4"/>
  <c r="D77" i="4"/>
  <c r="D76" i="4"/>
  <c r="D75" i="4"/>
  <c r="D74" i="4"/>
  <c r="D73" i="4"/>
  <c r="A73" i="4"/>
  <c r="D72" i="4"/>
  <c r="D71" i="4"/>
  <c r="D70" i="4"/>
  <c r="A70" i="4"/>
  <c r="D69" i="4"/>
  <c r="D68" i="4"/>
  <c r="D67" i="4"/>
  <c r="D66" i="4"/>
  <c r="D65" i="4"/>
  <c r="D64" i="4"/>
  <c r="D63" i="4"/>
  <c r="A63" i="4"/>
  <c r="D62" i="4"/>
  <c r="D61" i="4"/>
  <c r="D60" i="4"/>
  <c r="A60" i="4"/>
  <c r="D59" i="4"/>
  <c r="D58" i="4"/>
  <c r="D57" i="4"/>
  <c r="D56" i="4"/>
  <c r="D55" i="4"/>
  <c r="D54" i="4"/>
  <c r="D53" i="4"/>
  <c r="D52" i="4"/>
  <c r="D51" i="4"/>
  <c r="D50" i="4"/>
  <c r="D49" i="4"/>
  <c r="A49" i="4"/>
  <c r="D48" i="4"/>
  <c r="D47" i="4"/>
  <c r="D46" i="4"/>
  <c r="D45" i="4"/>
  <c r="D44" i="4"/>
  <c r="D43" i="4"/>
  <c r="D42" i="4"/>
  <c r="D41" i="4"/>
  <c r="A41" i="4"/>
  <c r="D40" i="4"/>
  <c r="M37" i="4"/>
  <c r="L37" i="4"/>
  <c r="K37" i="4"/>
  <c r="J37" i="4"/>
  <c r="I37" i="4"/>
  <c r="H37" i="4"/>
  <c r="G37" i="4"/>
  <c r="E37" i="4"/>
  <c r="D37" i="4"/>
  <c r="G35" i="4"/>
  <c r="E35" i="4"/>
  <c r="D35" i="4"/>
  <c r="A35" i="4"/>
  <c r="H34" i="4"/>
  <c r="G34" i="4"/>
  <c r="E34" i="4"/>
  <c r="D34" i="4"/>
  <c r="A34" i="4"/>
  <c r="M33" i="4"/>
  <c r="L33" i="4"/>
  <c r="K33" i="4"/>
  <c r="J33" i="4"/>
  <c r="I33" i="4"/>
  <c r="H33" i="4"/>
  <c r="G33" i="4"/>
  <c r="E33" i="4"/>
  <c r="D33" i="4"/>
  <c r="A33" i="4"/>
  <c r="M32" i="4"/>
  <c r="L32" i="4"/>
  <c r="K32" i="4"/>
  <c r="J32" i="4"/>
  <c r="I32" i="4"/>
  <c r="H32" i="4"/>
  <c r="G32" i="4"/>
  <c r="E32" i="4"/>
  <c r="D32" i="4"/>
  <c r="A32" i="4"/>
  <c r="M31" i="4"/>
  <c r="L31" i="4"/>
  <c r="K31" i="4"/>
  <c r="J31" i="4"/>
  <c r="I31" i="4"/>
  <c r="H31" i="4"/>
  <c r="G31" i="4"/>
  <c r="E31" i="4"/>
  <c r="D31" i="4"/>
  <c r="A31" i="4"/>
  <c r="M30" i="4"/>
  <c r="L30" i="4"/>
  <c r="K30" i="4"/>
  <c r="J30" i="4"/>
  <c r="I30" i="4"/>
  <c r="H30" i="4"/>
  <c r="G30" i="4"/>
  <c r="E30" i="4"/>
  <c r="D30" i="4"/>
  <c r="A30" i="4"/>
  <c r="H29" i="4"/>
  <c r="G29" i="4"/>
  <c r="E29" i="4"/>
  <c r="D29" i="4"/>
  <c r="A29" i="4"/>
  <c r="G28" i="4"/>
  <c r="E28" i="4"/>
  <c r="D28" i="4"/>
  <c r="A28" i="4"/>
  <c r="H26" i="4"/>
  <c r="G26" i="4"/>
  <c r="E26" i="4"/>
  <c r="D26" i="4"/>
  <c r="A26" i="4"/>
  <c r="M25" i="4"/>
  <c r="L25" i="4"/>
  <c r="K25" i="4"/>
  <c r="J25" i="4"/>
  <c r="I25" i="4"/>
  <c r="H25" i="4"/>
  <c r="G25" i="4"/>
  <c r="E25" i="4"/>
  <c r="D25" i="4"/>
  <c r="A25" i="4"/>
  <c r="M24" i="4"/>
  <c r="L24" i="4"/>
  <c r="K24" i="4"/>
  <c r="J24" i="4"/>
  <c r="I24" i="4"/>
  <c r="H24" i="4"/>
  <c r="G24" i="4"/>
  <c r="E24" i="4"/>
  <c r="D24" i="4"/>
  <c r="A24" i="4"/>
  <c r="E23" i="4"/>
  <c r="D23" i="4"/>
  <c r="H21" i="4"/>
  <c r="G21" i="4"/>
  <c r="E21" i="4"/>
  <c r="D21" i="4"/>
  <c r="A21" i="4"/>
  <c r="M19" i="4"/>
  <c r="L19" i="4"/>
  <c r="K19" i="4"/>
  <c r="J19" i="4"/>
  <c r="I19" i="4"/>
  <c r="H19" i="4"/>
  <c r="G19" i="4"/>
  <c r="E19" i="4"/>
  <c r="D19" i="4"/>
  <c r="A19" i="4"/>
  <c r="M18" i="4"/>
  <c r="L18" i="4"/>
  <c r="K18" i="4"/>
  <c r="J18" i="4"/>
  <c r="I18" i="4"/>
  <c r="G18" i="4"/>
  <c r="E18" i="4"/>
  <c r="D18" i="4"/>
  <c r="A18" i="4"/>
  <c r="M17" i="4"/>
  <c r="L17" i="4"/>
  <c r="K17" i="4"/>
  <c r="J17" i="4"/>
  <c r="I17" i="4"/>
  <c r="H17" i="4"/>
  <c r="G17" i="4"/>
  <c r="E17" i="4"/>
  <c r="D17" i="4"/>
  <c r="A17" i="4"/>
  <c r="G16" i="4"/>
  <c r="E16" i="4"/>
  <c r="D16" i="4"/>
  <c r="A16" i="4"/>
  <c r="G14" i="4"/>
  <c r="E14" i="4"/>
  <c r="I13" i="4"/>
  <c r="H13" i="4"/>
  <c r="G13" i="4"/>
  <c r="E13" i="4"/>
  <c r="M12" i="4"/>
  <c r="L12" i="4"/>
  <c r="K12" i="4"/>
  <c r="J12" i="4"/>
  <c r="I12" i="4"/>
  <c r="H12" i="4"/>
  <c r="G12" i="4"/>
  <c r="E12" i="4"/>
  <c r="G11" i="4"/>
  <c r="E11" i="4"/>
  <c r="G10" i="4"/>
  <c r="E10" i="4"/>
  <c r="G9" i="4"/>
  <c r="E9" i="4"/>
  <c r="E7" i="4"/>
  <c r="M5" i="4"/>
  <c r="L5" i="4"/>
  <c r="K5" i="4"/>
  <c r="J5" i="4"/>
  <c r="I5" i="4"/>
  <c r="H5" i="4"/>
  <c r="E5" i="4"/>
  <c r="M2" i="4"/>
  <c r="A1" i="4"/>
  <c r="M366" i="3"/>
  <c r="L366" i="3"/>
  <c r="K366" i="3"/>
  <c r="J366" i="3"/>
  <c r="I366" i="3"/>
  <c r="H366" i="3"/>
  <c r="M364" i="3"/>
  <c r="L364" i="3"/>
  <c r="K364" i="3"/>
  <c r="J364" i="3"/>
  <c r="I364" i="3"/>
  <c r="H364" i="3"/>
  <c r="J362" i="3"/>
  <c r="K362" i="3" s="1"/>
  <c r="I361" i="3"/>
  <c r="H361" i="3"/>
  <c r="J359" i="3"/>
  <c r="K359" i="3" s="1"/>
  <c r="L359" i="3" s="1"/>
  <c r="M359" i="3" s="1"/>
  <c r="M358" i="3" s="1"/>
  <c r="I358" i="3"/>
  <c r="H358" i="3"/>
  <c r="J356" i="3"/>
  <c r="K356" i="3" s="1"/>
  <c r="I355" i="3"/>
  <c r="H355" i="3"/>
  <c r="J353" i="3"/>
  <c r="J352" i="3" s="1"/>
  <c r="I352" i="3"/>
  <c r="H352" i="3"/>
  <c r="J350" i="3"/>
  <c r="K350" i="3" s="1"/>
  <c r="K349" i="3" s="1"/>
  <c r="I349" i="3"/>
  <c r="H349" i="3"/>
  <c r="M342" i="3"/>
  <c r="M125" i="4" s="1"/>
  <c r="L342" i="3"/>
  <c r="L125" i="4" s="1"/>
  <c r="K342" i="3"/>
  <c r="K125" i="4" s="1"/>
  <c r="J342" i="3"/>
  <c r="J125" i="4" s="1"/>
  <c r="I342" i="3"/>
  <c r="I125" i="4" s="1"/>
  <c r="H342" i="3"/>
  <c r="H125" i="4" s="1"/>
  <c r="M339" i="3"/>
  <c r="M124" i="4" s="1"/>
  <c r="L339" i="3"/>
  <c r="K339" i="3"/>
  <c r="K124" i="4" s="1"/>
  <c r="J339" i="3"/>
  <c r="I339" i="3"/>
  <c r="H339" i="3"/>
  <c r="H124" i="4" s="1"/>
  <c r="J336" i="3"/>
  <c r="K336" i="3" s="1"/>
  <c r="L336" i="3" s="1"/>
  <c r="M336" i="3" s="1"/>
  <c r="J335" i="3"/>
  <c r="K335" i="3" s="1"/>
  <c r="I334" i="3"/>
  <c r="I333" i="3" s="1"/>
  <c r="H334" i="3"/>
  <c r="H333" i="3" s="1"/>
  <c r="J331" i="3"/>
  <c r="K331" i="3" s="1"/>
  <c r="L331" i="3" s="1"/>
  <c r="M331" i="3" s="1"/>
  <c r="J330" i="3"/>
  <c r="K330" i="3" s="1"/>
  <c r="L330" i="3" s="1"/>
  <c r="I329" i="3"/>
  <c r="I120" i="4" s="1"/>
  <c r="H329" i="3"/>
  <c r="H120" i="4" s="1"/>
  <c r="M324" i="3"/>
  <c r="M119" i="4" s="1"/>
  <c r="L324" i="3"/>
  <c r="L119" i="4" s="1"/>
  <c r="K324" i="3"/>
  <c r="K119" i="4" s="1"/>
  <c r="J324" i="3"/>
  <c r="J119" i="4" s="1"/>
  <c r="I324" i="3"/>
  <c r="I119" i="4" s="1"/>
  <c r="H324" i="3"/>
  <c r="H119" i="4" s="1"/>
  <c r="M317" i="3"/>
  <c r="M118" i="4" s="1"/>
  <c r="L317" i="3"/>
  <c r="L118" i="4" s="1"/>
  <c r="K317" i="3"/>
  <c r="K118" i="4" s="1"/>
  <c r="J317" i="3"/>
  <c r="J118" i="4" s="1"/>
  <c r="I317" i="3"/>
  <c r="I118" i="4" s="1"/>
  <c r="H317" i="3"/>
  <c r="H118" i="4" s="1"/>
  <c r="M312" i="3"/>
  <c r="L312" i="3"/>
  <c r="L117" i="4" s="1"/>
  <c r="K312" i="3"/>
  <c r="J312" i="3"/>
  <c r="I312" i="3"/>
  <c r="I117" i="4" s="1"/>
  <c r="H312" i="3"/>
  <c r="H117" i="4" s="1"/>
  <c r="M307" i="3"/>
  <c r="M115" i="4" s="1"/>
  <c r="L307" i="3"/>
  <c r="L115" i="4" s="1"/>
  <c r="K307" i="3"/>
  <c r="K115" i="4" s="1"/>
  <c r="J307" i="3"/>
  <c r="J115" i="4" s="1"/>
  <c r="I307" i="3"/>
  <c r="I115" i="4" s="1"/>
  <c r="H307" i="3"/>
  <c r="H115" i="4" s="1"/>
  <c r="M302" i="3"/>
  <c r="L302" i="3"/>
  <c r="L114" i="4" s="1"/>
  <c r="K302" i="3"/>
  <c r="J302" i="3"/>
  <c r="I302" i="3"/>
  <c r="H302" i="3"/>
  <c r="H114" i="4" s="1"/>
  <c r="J300" i="3"/>
  <c r="K300" i="3" s="1"/>
  <c r="L300" i="3" s="1"/>
  <c r="M300" i="3" s="1"/>
  <c r="J299" i="3"/>
  <c r="K299" i="3" s="1"/>
  <c r="L299" i="3" s="1"/>
  <c r="M299" i="3" s="1"/>
  <c r="J298" i="3"/>
  <c r="K298" i="3" s="1"/>
  <c r="L298" i="3" s="1"/>
  <c r="M298" i="3" s="1"/>
  <c r="J297" i="3"/>
  <c r="K297" i="3" s="1"/>
  <c r="J296" i="3"/>
  <c r="K296" i="3" s="1"/>
  <c r="L296" i="3" s="1"/>
  <c r="M296" i="3" s="1"/>
  <c r="I295" i="3"/>
  <c r="I112" i="4" s="1"/>
  <c r="H295" i="3"/>
  <c r="H112" i="4" s="1"/>
  <c r="M291" i="3"/>
  <c r="M111" i="4" s="1"/>
  <c r="L291" i="3"/>
  <c r="L111" i="4" s="1"/>
  <c r="K291" i="3"/>
  <c r="K111" i="4" s="1"/>
  <c r="J291" i="3"/>
  <c r="J111" i="4" s="1"/>
  <c r="I291" i="3"/>
  <c r="I111" i="4" s="1"/>
  <c r="H291" i="3"/>
  <c r="H111" i="4" s="1"/>
  <c r="J289" i="3"/>
  <c r="K289" i="3" s="1"/>
  <c r="L289" i="3" s="1"/>
  <c r="M289" i="3" s="1"/>
  <c r="J288" i="3"/>
  <c r="K288" i="3" s="1"/>
  <c r="L288" i="3" s="1"/>
  <c r="M288" i="3" s="1"/>
  <c r="J287" i="3"/>
  <c r="K287" i="3" s="1"/>
  <c r="L287" i="3" s="1"/>
  <c r="M287" i="3" s="1"/>
  <c r="J286" i="3"/>
  <c r="I285" i="3"/>
  <c r="I110" i="4" s="1"/>
  <c r="H285" i="3"/>
  <c r="H110" i="4" s="1"/>
  <c r="J283" i="3"/>
  <c r="K283" i="3" s="1"/>
  <c r="L283" i="3" s="1"/>
  <c r="M283" i="3" s="1"/>
  <c r="J282" i="3"/>
  <c r="I281" i="3"/>
  <c r="I109" i="4" s="1"/>
  <c r="H281" i="3"/>
  <c r="H109" i="4" s="1"/>
  <c r="M277" i="3"/>
  <c r="M108" i="4" s="1"/>
  <c r="L277" i="3"/>
  <c r="L108" i="4" s="1"/>
  <c r="K277" i="3"/>
  <c r="K108" i="4" s="1"/>
  <c r="J277" i="3"/>
  <c r="J108" i="4" s="1"/>
  <c r="I277" i="3"/>
  <c r="I108" i="4" s="1"/>
  <c r="H277" i="3"/>
  <c r="H108" i="4" s="1"/>
  <c r="J276" i="3"/>
  <c r="K276" i="3" s="1"/>
  <c r="L276" i="3" s="1"/>
  <c r="M276" i="3" s="1"/>
  <c r="J275" i="3"/>
  <c r="K275" i="3" s="1"/>
  <c r="L275" i="3" s="1"/>
  <c r="M275" i="3" s="1"/>
  <c r="J274" i="3"/>
  <c r="K274" i="3" s="1"/>
  <c r="L274" i="3" s="1"/>
  <c r="M274" i="3" s="1"/>
  <c r="J273" i="3"/>
  <c r="K273" i="3" s="1"/>
  <c r="L273" i="3" s="1"/>
  <c r="M273" i="3" s="1"/>
  <c r="J272" i="3"/>
  <c r="K272" i="3" s="1"/>
  <c r="L272" i="3" s="1"/>
  <c r="I271" i="3"/>
  <c r="I107" i="4" s="1"/>
  <c r="H271" i="3"/>
  <c r="H107" i="4" s="1"/>
  <c r="M268" i="3"/>
  <c r="M105" i="4" s="1"/>
  <c r="L268" i="3"/>
  <c r="L105" i="4" s="1"/>
  <c r="K268" i="3"/>
  <c r="K105" i="4" s="1"/>
  <c r="J268" i="3"/>
  <c r="J105" i="4" s="1"/>
  <c r="I268" i="3"/>
  <c r="I105" i="4" s="1"/>
  <c r="H268" i="3"/>
  <c r="H105" i="4" s="1"/>
  <c r="M266" i="3"/>
  <c r="M104" i="4" s="1"/>
  <c r="L266" i="3"/>
  <c r="L104" i="4" s="1"/>
  <c r="K266" i="3"/>
  <c r="K104" i="4" s="1"/>
  <c r="J266" i="3"/>
  <c r="J104" i="4" s="1"/>
  <c r="I266" i="3"/>
  <c r="I104" i="4" s="1"/>
  <c r="H266" i="3"/>
  <c r="H104" i="4" s="1"/>
  <c r="M264" i="3"/>
  <c r="M103" i="4" s="1"/>
  <c r="L264" i="3"/>
  <c r="K264" i="3"/>
  <c r="J264" i="3"/>
  <c r="J103" i="4" s="1"/>
  <c r="I264" i="3"/>
  <c r="I103" i="4" s="1"/>
  <c r="H264" i="3"/>
  <c r="H103" i="4" s="1"/>
  <c r="M261" i="3"/>
  <c r="M101" i="4" s="1"/>
  <c r="L261" i="3"/>
  <c r="L101" i="4" s="1"/>
  <c r="K261" i="3"/>
  <c r="K101" i="4" s="1"/>
  <c r="J261" i="3"/>
  <c r="J101" i="4" s="1"/>
  <c r="I261" i="3"/>
  <c r="I101" i="4" s="1"/>
  <c r="H261" i="3"/>
  <c r="H101" i="4" s="1"/>
  <c r="M259" i="3"/>
  <c r="M100" i="4" s="1"/>
  <c r="L259" i="3"/>
  <c r="L100" i="4" s="1"/>
  <c r="K259" i="3"/>
  <c r="K100" i="4" s="1"/>
  <c r="J259" i="3"/>
  <c r="J100" i="4" s="1"/>
  <c r="I259" i="3"/>
  <c r="I100" i="4" s="1"/>
  <c r="H259" i="3"/>
  <c r="H100" i="4" s="1"/>
  <c r="M257" i="3"/>
  <c r="M99" i="4" s="1"/>
  <c r="L257" i="3"/>
  <c r="L99" i="4" s="1"/>
  <c r="K257" i="3"/>
  <c r="K99" i="4" s="1"/>
  <c r="J257" i="3"/>
  <c r="J99" i="4" s="1"/>
  <c r="I257" i="3"/>
  <c r="I99" i="4" s="1"/>
  <c r="H257" i="3"/>
  <c r="H99" i="4" s="1"/>
  <c r="J255" i="3"/>
  <c r="K255" i="3" s="1"/>
  <c r="I254" i="3"/>
  <c r="I98" i="4" s="1"/>
  <c r="H254" i="3"/>
  <c r="H98" i="4" s="1"/>
  <c r="J252" i="3"/>
  <c r="K252" i="3" s="1"/>
  <c r="L252" i="3" s="1"/>
  <c r="M252" i="3" s="1"/>
  <c r="J251" i="3"/>
  <c r="K251" i="3" s="1"/>
  <c r="I250" i="3"/>
  <c r="I97" i="4" s="1"/>
  <c r="H250" i="3"/>
  <c r="H97" i="4" s="1"/>
  <c r="J248" i="3"/>
  <c r="K248" i="3" s="1"/>
  <c r="L248" i="3" s="1"/>
  <c r="M248" i="3" s="1"/>
  <c r="J247" i="3"/>
  <c r="I246" i="3"/>
  <c r="I95" i="4" s="1"/>
  <c r="H246" i="3"/>
  <c r="H95" i="4" s="1"/>
  <c r="J245" i="3"/>
  <c r="K245" i="3" s="1"/>
  <c r="L245" i="3" s="1"/>
  <c r="M245" i="3" s="1"/>
  <c r="J244" i="3"/>
  <c r="K244" i="3" s="1"/>
  <c r="L244" i="3" s="1"/>
  <c r="M244" i="3" s="1"/>
  <c r="J243" i="3"/>
  <c r="K243" i="3" s="1"/>
  <c r="L243" i="3" s="1"/>
  <c r="M243" i="3" s="1"/>
  <c r="J242" i="3"/>
  <c r="K242" i="3" s="1"/>
  <c r="L242" i="3" s="1"/>
  <c r="M242" i="3" s="1"/>
  <c r="J241" i="3"/>
  <c r="K241" i="3" s="1"/>
  <c r="I240" i="3"/>
  <c r="I94" i="4" s="1"/>
  <c r="H240" i="3"/>
  <c r="H94" i="4" s="1"/>
  <c r="J239" i="3"/>
  <c r="K239" i="3" s="1"/>
  <c r="L239" i="3" s="1"/>
  <c r="M239" i="3" s="1"/>
  <c r="J238" i="3"/>
  <c r="K238" i="3" s="1"/>
  <c r="L238" i="3" s="1"/>
  <c r="M238" i="3" s="1"/>
  <c r="J237" i="3"/>
  <c r="K237" i="3" s="1"/>
  <c r="L237" i="3" s="1"/>
  <c r="M237" i="3" s="1"/>
  <c r="J236" i="3"/>
  <c r="K236" i="3" s="1"/>
  <c r="L236" i="3" s="1"/>
  <c r="M236" i="3" s="1"/>
  <c r="J235" i="3"/>
  <c r="K235" i="3" s="1"/>
  <c r="L235" i="3" s="1"/>
  <c r="M235" i="3" s="1"/>
  <c r="J234" i="3"/>
  <c r="K234" i="3" s="1"/>
  <c r="L234" i="3" s="1"/>
  <c r="M234" i="3" s="1"/>
  <c r="J233" i="3"/>
  <c r="K233" i="3" s="1"/>
  <c r="L233" i="3" s="1"/>
  <c r="M233" i="3" s="1"/>
  <c r="J232" i="3"/>
  <c r="I231" i="3"/>
  <c r="I93" i="4" s="1"/>
  <c r="H231" i="3"/>
  <c r="H93" i="4" s="1"/>
  <c r="J227" i="3"/>
  <c r="K227" i="3" s="1"/>
  <c r="L227" i="3" s="1"/>
  <c r="I226" i="3"/>
  <c r="H226" i="3"/>
  <c r="J224" i="3"/>
  <c r="I223" i="3"/>
  <c r="I89" i="4" s="1"/>
  <c r="H223" i="3"/>
  <c r="H132" i="4" s="1"/>
  <c r="J221" i="3"/>
  <c r="J220" i="3" s="1"/>
  <c r="J131" i="4" s="1"/>
  <c r="I220" i="3"/>
  <c r="I88" i="4" s="1"/>
  <c r="H220" i="3"/>
  <c r="H131" i="4" s="1"/>
  <c r="J218" i="3"/>
  <c r="J217" i="3" s="1"/>
  <c r="J130" i="4" s="1"/>
  <c r="I217" i="3"/>
  <c r="I87" i="4" s="1"/>
  <c r="H217" i="3"/>
  <c r="H87" i="4" s="1"/>
  <c r="J215" i="3"/>
  <c r="K215" i="3" s="1"/>
  <c r="I214" i="3"/>
  <c r="H214" i="3"/>
  <c r="J212" i="3"/>
  <c r="K212" i="3" s="1"/>
  <c r="I211" i="3"/>
  <c r="I128" i="4" s="1"/>
  <c r="H211" i="3"/>
  <c r="H85" i="4" s="1"/>
  <c r="J209" i="3"/>
  <c r="J208" i="3" s="1"/>
  <c r="J84" i="4" s="1"/>
  <c r="I208" i="3"/>
  <c r="I84" i="4" s="1"/>
  <c r="H208" i="3"/>
  <c r="H84" i="4" s="1"/>
  <c r="M201" i="3"/>
  <c r="M82" i="4" s="1"/>
  <c r="L201" i="3"/>
  <c r="L82" i="4" s="1"/>
  <c r="K201" i="3"/>
  <c r="K82" i="4" s="1"/>
  <c r="J201" i="3"/>
  <c r="J82" i="4" s="1"/>
  <c r="I201" i="3"/>
  <c r="I82" i="4" s="1"/>
  <c r="H201" i="3"/>
  <c r="H82" i="4" s="1"/>
  <c r="M197" i="3"/>
  <c r="M81" i="4" s="1"/>
  <c r="L197" i="3"/>
  <c r="L81" i="4" s="1"/>
  <c r="K197" i="3"/>
  <c r="K81" i="4" s="1"/>
  <c r="J197" i="3"/>
  <c r="J81" i="4" s="1"/>
  <c r="I197" i="3"/>
  <c r="H197" i="3"/>
  <c r="H81" i="4" s="1"/>
  <c r="J194" i="3"/>
  <c r="K194" i="3" s="1"/>
  <c r="L194" i="3" s="1"/>
  <c r="M194" i="3" s="1"/>
  <c r="J193" i="3"/>
  <c r="K193" i="3" s="1"/>
  <c r="I192" i="3"/>
  <c r="I191" i="3" s="1"/>
  <c r="I79" i="4" s="1"/>
  <c r="H192" i="3"/>
  <c r="H191" i="3" s="1"/>
  <c r="H78" i="4" s="1"/>
  <c r="M189" i="3"/>
  <c r="M77" i="4" s="1"/>
  <c r="L189" i="3"/>
  <c r="L77" i="4" s="1"/>
  <c r="K189" i="3"/>
  <c r="K77" i="4" s="1"/>
  <c r="J189" i="3"/>
  <c r="J77" i="4" s="1"/>
  <c r="I189" i="3"/>
  <c r="I77" i="4" s="1"/>
  <c r="H189" i="3"/>
  <c r="H77" i="4" s="1"/>
  <c r="J188" i="3"/>
  <c r="K188" i="3" s="1"/>
  <c r="L188" i="3" s="1"/>
  <c r="M188" i="3" s="1"/>
  <c r="J187" i="3"/>
  <c r="K187" i="3" s="1"/>
  <c r="L187" i="3" s="1"/>
  <c r="M187" i="3" s="1"/>
  <c r="J186" i="3"/>
  <c r="K186" i="3" s="1"/>
  <c r="L186" i="3" s="1"/>
  <c r="M186" i="3" s="1"/>
  <c r="J185" i="3"/>
  <c r="K185" i="3" s="1"/>
  <c r="L185" i="3" s="1"/>
  <c r="M185" i="3" s="1"/>
  <c r="J184" i="3"/>
  <c r="K184" i="3" s="1"/>
  <c r="L184" i="3" s="1"/>
  <c r="M184" i="3" s="1"/>
  <c r="J183" i="3"/>
  <c r="K183" i="3" s="1"/>
  <c r="L183" i="3" s="1"/>
  <c r="M183" i="3" s="1"/>
  <c r="J182" i="3"/>
  <c r="K182" i="3" s="1"/>
  <c r="L182" i="3" s="1"/>
  <c r="M182" i="3" s="1"/>
  <c r="I181" i="3"/>
  <c r="I76" i="4" s="1"/>
  <c r="H181" i="3"/>
  <c r="H76" i="4" s="1"/>
  <c r="J180" i="3"/>
  <c r="K180" i="3" s="1"/>
  <c r="L180" i="3" s="1"/>
  <c r="M180" i="3" s="1"/>
  <c r="J179" i="3"/>
  <c r="K179" i="3" s="1"/>
  <c r="L179" i="3" s="1"/>
  <c r="M179" i="3" s="1"/>
  <c r="J178" i="3"/>
  <c r="K178" i="3" s="1"/>
  <c r="L178" i="3" s="1"/>
  <c r="M178" i="3" s="1"/>
  <c r="J177" i="3"/>
  <c r="K177" i="3" s="1"/>
  <c r="L177" i="3" s="1"/>
  <c r="M177" i="3" s="1"/>
  <c r="J176" i="3"/>
  <c r="K176" i="3" s="1"/>
  <c r="L176" i="3" s="1"/>
  <c r="M176" i="3" s="1"/>
  <c r="I175" i="3"/>
  <c r="I75" i="4" s="1"/>
  <c r="H175" i="3"/>
  <c r="H75" i="4" s="1"/>
  <c r="M173" i="3"/>
  <c r="M74" i="4" s="1"/>
  <c r="L173" i="3"/>
  <c r="L74" i="4" s="1"/>
  <c r="K173" i="3"/>
  <c r="K74" i="4" s="1"/>
  <c r="J173" i="3"/>
  <c r="J74" i="4" s="1"/>
  <c r="I173" i="3"/>
  <c r="H173" i="3"/>
  <c r="H74" i="4" s="1"/>
  <c r="M168" i="3"/>
  <c r="L168" i="3"/>
  <c r="K168" i="3"/>
  <c r="K72" i="4" s="1"/>
  <c r="J168" i="3"/>
  <c r="I168" i="3"/>
  <c r="I72" i="4" s="1"/>
  <c r="H168" i="3"/>
  <c r="H72" i="4" s="1"/>
  <c r="M163" i="3"/>
  <c r="M71" i="4" s="1"/>
  <c r="L163" i="3"/>
  <c r="L71" i="4" s="1"/>
  <c r="K163" i="3"/>
  <c r="K71" i="4" s="1"/>
  <c r="J163" i="3"/>
  <c r="J71" i="4" s="1"/>
  <c r="I163" i="3"/>
  <c r="H163" i="3"/>
  <c r="H71" i="4" s="1"/>
  <c r="J160" i="3"/>
  <c r="J159" i="3" s="1"/>
  <c r="J69" i="4" s="1"/>
  <c r="I159" i="3"/>
  <c r="I69" i="4" s="1"/>
  <c r="H159" i="3"/>
  <c r="H69" i="4" s="1"/>
  <c r="M155" i="3"/>
  <c r="M68" i="4" s="1"/>
  <c r="L155" i="3"/>
  <c r="L68" i="4" s="1"/>
  <c r="K155" i="3"/>
  <c r="K68" i="4" s="1"/>
  <c r="J155" i="3"/>
  <c r="J68" i="4" s="1"/>
  <c r="I155" i="3"/>
  <c r="I68" i="4" s="1"/>
  <c r="H155" i="3"/>
  <c r="H68" i="4" s="1"/>
  <c r="J153" i="3"/>
  <c r="K153" i="3" s="1"/>
  <c r="L153" i="3" s="1"/>
  <c r="M153" i="3" s="1"/>
  <c r="J152" i="3"/>
  <c r="J151" i="3"/>
  <c r="K151" i="3" s="1"/>
  <c r="L151" i="3" s="1"/>
  <c r="I150" i="3"/>
  <c r="I67" i="4" s="1"/>
  <c r="H150" i="3"/>
  <c r="H67" i="4" s="1"/>
  <c r="J148" i="3"/>
  <c r="J147" i="3" s="1"/>
  <c r="J66" i="4" s="1"/>
  <c r="I147" i="3"/>
  <c r="I66" i="4" s="1"/>
  <c r="H147" i="3"/>
  <c r="H66" i="4" s="1"/>
  <c r="M143" i="3"/>
  <c r="M65" i="4" s="1"/>
  <c r="L143" i="3"/>
  <c r="L65" i="4" s="1"/>
  <c r="K143" i="3"/>
  <c r="K65" i="4" s="1"/>
  <c r="J143" i="3"/>
  <c r="J65" i="4" s="1"/>
  <c r="I143" i="3"/>
  <c r="I65" i="4" s="1"/>
  <c r="H143" i="3"/>
  <c r="H65" i="4" s="1"/>
  <c r="J141" i="3"/>
  <c r="K141" i="3" s="1"/>
  <c r="L141" i="3" s="1"/>
  <c r="M141" i="3" s="1"/>
  <c r="J140" i="3"/>
  <c r="K140" i="3" s="1"/>
  <c r="L140" i="3" s="1"/>
  <c r="M140" i="3" s="1"/>
  <c r="J139" i="3"/>
  <c r="I138" i="3"/>
  <c r="H138" i="3"/>
  <c r="H64" i="4" s="1"/>
  <c r="J135" i="3"/>
  <c r="K135" i="3" s="1"/>
  <c r="I134" i="3"/>
  <c r="I62" i="4" s="1"/>
  <c r="H134" i="3"/>
  <c r="H62" i="4" s="1"/>
  <c r="J132" i="3"/>
  <c r="K132" i="3" s="1"/>
  <c r="I131" i="3"/>
  <c r="I61" i="4" s="1"/>
  <c r="H131" i="3"/>
  <c r="H61" i="4" s="1"/>
  <c r="J128" i="3"/>
  <c r="K128" i="3" s="1"/>
  <c r="L128" i="3" s="1"/>
  <c r="M128" i="3" s="1"/>
  <c r="J127" i="3"/>
  <c r="I125" i="3"/>
  <c r="I59" i="4" s="1"/>
  <c r="H125" i="3"/>
  <c r="H59" i="4" s="1"/>
  <c r="J123" i="3"/>
  <c r="K123" i="3" s="1"/>
  <c r="L123" i="3" s="1"/>
  <c r="I121" i="3"/>
  <c r="I58" i="4" s="1"/>
  <c r="H121" i="3"/>
  <c r="H58" i="4" s="1"/>
  <c r="J120" i="3"/>
  <c r="K120" i="3" s="1"/>
  <c r="J119" i="3"/>
  <c r="K119" i="3" s="1"/>
  <c r="L119" i="3" s="1"/>
  <c r="M119" i="3" s="1"/>
  <c r="J118" i="3"/>
  <c r="K118" i="3" s="1"/>
  <c r="L118" i="3" s="1"/>
  <c r="M118" i="3" s="1"/>
  <c r="I117" i="3"/>
  <c r="I57" i="4" s="1"/>
  <c r="H117" i="3"/>
  <c r="H57" i="4" s="1"/>
  <c r="J116" i="3"/>
  <c r="K116" i="3" s="1"/>
  <c r="L116" i="3" s="1"/>
  <c r="M116" i="3" s="1"/>
  <c r="J115" i="3"/>
  <c r="K115" i="3" s="1"/>
  <c r="L115" i="3" s="1"/>
  <c r="M115" i="3" s="1"/>
  <c r="J114" i="3"/>
  <c r="K114" i="3" s="1"/>
  <c r="L114" i="3" s="1"/>
  <c r="M114" i="3" s="1"/>
  <c r="J113" i="3"/>
  <c r="K113" i="3" s="1"/>
  <c r="L113" i="3" s="1"/>
  <c r="M113" i="3" s="1"/>
  <c r="J112" i="3"/>
  <c r="K112" i="3" s="1"/>
  <c r="I111" i="3"/>
  <c r="I56" i="4" s="1"/>
  <c r="H111" i="3"/>
  <c r="H56" i="4" s="1"/>
  <c r="J110" i="3"/>
  <c r="K110" i="3" s="1"/>
  <c r="L110" i="3" s="1"/>
  <c r="M110" i="3" s="1"/>
  <c r="J109" i="3"/>
  <c r="K109" i="3" s="1"/>
  <c r="L109" i="3" s="1"/>
  <c r="M109" i="3" s="1"/>
  <c r="J108" i="3"/>
  <c r="K108" i="3" s="1"/>
  <c r="L108" i="3" s="1"/>
  <c r="M108" i="3" s="1"/>
  <c r="J107" i="3"/>
  <c r="K107" i="3" s="1"/>
  <c r="L107" i="3" s="1"/>
  <c r="M107" i="3" s="1"/>
  <c r="J106" i="3"/>
  <c r="K106" i="3" s="1"/>
  <c r="L106" i="3" s="1"/>
  <c r="M106" i="3" s="1"/>
  <c r="J105" i="3"/>
  <c r="I104" i="3"/>
  <c r="I55" i="4" s="1"/>
  <c r="H104" i="3"/>
  <c r="H55" i="4" s="1"/>
  <c r="J103" i="3"/>
  <c r="K103" i="3" s="1"/>
  <c r="L103" i="3" s="1"/>
  <c r="M103" i="3" s="1"/>
  <c r="J102" i="3"/>
  <c r="K102" i="3" s="1"/>
  <c r="L102" i="3" s="1"/>
  <c r="M102" i="3" s="1"/>
  <c r="J101" i="3"/>
  <c r="K101" i="3" s="1"/>
  <c r="L101" i="3" s="1"/>
  <c r="M101" i="3" s="1"/>
  <c r="J100" i="3"/>
  <c r="K100" i="3" s="1"/>
  <c r="J99" i="3"/>
  <c r="K99" i="3" s="1"/>
  <c r="L99" i="3" s="1"/>
  <c r="M99" i="3" s="1"/>
  <c r="H98" i="3"/>
  <c r="H54" i="4" s="1"/>
  <c r="J97" i="3"/>
  <c r="K97" i="3" s="1"/>
  <c r="L97" i="3" s="1"/>
  <c r="M97" i="3" s="1"/>
  <c r="J96" i="3"/>
  <c r="K96" i="3" s="1"/>
  <c r="L96" i="3" s="1"/>
  <c r="M96" i="3" s="1"/>
  <c r="J95" i="3"/>
  <c r="K95" i="3" s="1"/>
  <c r="L95" i="3" s="1"/>
  <c r="M95" i="3" s="1"/>
  <c r="J94" i="3"/>
  <c r="K94" i="3" s="1"/>
  <c r="L94" i="3" s="1"/>
  <c r="M94" i="3" s="1"/>
  <c r="J93" i="3"/>
  <c r="K93" i="3" s="1"/>
  <c r="L93" i="3" s="1"/>
  <c r="M93" i="3" s="1"/>
  <c r="J92" i="3"/>
  <c r="K92" i="3" s="1"/>
  <c r="J91" i="3"/>
  <c r="K91" i="3" s="1"/>
  <c r="L91" i="3" s="1"/>
  <c r="J90" i="3"/>
  <c r="K90" i="3" s="1"/>
  <c r="L90" i="3" s="1"/>
  <c r="M90" i="3" s="1"/>
  <c r="I89" i="3"/>
  <c r="I53" i="4" s="1"/>
  <c r="H89" i="3"/>
  <c r="J87" i="3"/>
  <c r="J86" i="3" s="1"/>
  <c r="J52" i="4" s="1"/>
  <c r="I86" i="3"/>
  <c r="I52" i="4" s="1"/>
  <c r="H86" i="3"/>
  <c r="H52" i="4" s="1"/>
  <c r="M81" i="3"/>
  <c r="M51" i="4" s="1"/>
  <c r="L81" i="3"/>
  <c r="L51" i="4" s="1"/>
  <c r="K81" i="3"/>
  <c r="K51" i="4" s="1"/>
  <c r="J81" i="3"/>
  <c r="J51" i="4" s="1"/>
  <c r="I81" i="3"/>
  <c r="I51" i="4" s="1"/>
  <c r="H81" i="3"/>
  <c r="H51" i="4" s="1"/>
  <c r="J80" i="3"/>
  <c r="K80" i="3" s="1"/>
  <c r="L80" i="3" s="1"/>
  <c r="M80" i="3" s="1"/>
  <c r="J79" i="3"/>
  <c r="K79" i="3" s="1"/>
  <c r="L79" i="3" s="1"/>
  <c r="M79" i="3" s="1"/>
  <c r="J78" i="3"/>
  <c r="K78" i="3" s="1"/>
  <c r="L78" i="3" s="1"/>
  <c r="M78" i="3" s="1"/>
  <c r="J77" i="3"/>
  <c r="K77" i="3" s="1"/>
  <c r="L77" i="3" s="1"/>
  <c r="M77" i="3" s="1"/>
  <c r="J76" i="3"/>
  <c r="K76" i="3" s="1"/>
  <c r="L76" i="3" s="1"/>
  <c r="M76" i="3" s="1"/>
  <c r="J75" i="3"/>
  <c r="K75" i="3" s="1"/>
  <c r="L75" i="3" s="1"/>
  <c r="M75" i="3" s="1"/>
  <c r="J74" i="3"/>
  <c r="K74" i="3" s="1"/>
  <c r="L74" i="3" s="1"/>
  <c r="M74" i="3" s="1"/>
  <c r="J73" i="3"/>
  <c r="I72" i="3"/>
  <c r="I50" i="4" s="1"/>
  <c r="H72" i="3"/>
  <c r="H50" i="4" s="1"/>
  <c r="J69" i="3"/>
  <c r="K69" i="3" s="1"/>
  <c r="L69" i="3" s="1"/>
  <c r="M69" i="3" s="1"/>
  <c r="J68" i="3"/>
  <c r="K68" i="3" s="1"/>
  <c r="J67" i="3"/>
  <c r="K67" i="3" s="1"/>
  <c r="L67" i="3" s="1"/>
  <c r="M67" i="3" s="1"/>
  <c r="I66" i="3"/>
  <c r="H66" i="3"/>
  <c r="H48" i="4" s="1"/>
  <c r="J64" i="3"/>
  <c r="K64" i="3" s="1"/>
  <c r="I63" i="3"/>
  <c r="I47" i="4" s="1"/>
  <c r="H63" i="3"/>
  <c r="H47" i="4" s="1"/>
  <c r="I57" i="3"/>
  <c r="I46" i="4" s="1"/>
  <c r="H57" i="3"/>
  <c r="H46" i="4" s="1"/>
  <c r="J55" i="3"/>
  <c r="K55" i="3" s="1"/>
  <c r="L55" i="3" s="1"/>
  <c r="M55" i="3" s="1"/>
  <c r="J54" i="3"/>
  <c r="K54" i="3" s="1"/>
  <c r="L54" i="3" s="1"/>
  <c r="M54" i="3" s="1"/>
  <c r="J53" i="3"/>
  <c r="K53" i="3" s="1"/>
  <c r="I52" i="3"/>
  <c r="I45" i="4" s="1"/>
  <c r="H52" i="3"/>
  <c r="H45" i="4" s="1"/>
  <c r="J50" i="3"/>
  <c r="K50" i="3" s="1"/>
  <c r="I49" i="3"/>
  <c r="I44" i="4" s="1"/>
  <c r="H49" i="3"/>
  <c r="H44" i="4" s="1"/>
  <c r="J47" i="3"/>
  <c r="K47" i="3" s="1"/>
  <c r="L47" i="3" s="1"/>
  <c r="M47" i="3" s="1"/>
  <c r="I45" i="3"/>
  <c r="I43" i="4" s="1"/>
  <c r="H45" i="3"/>
  <c r="H43" i="4" s="1"/>
  <c r="J43" i="3"/>
  <c r="K43" i="3" s="1"/>
  <c r="I42" i="3"/>
  <c r="I42" i="4" s="1"/>
  <c r="H42" i="3"/>
  <c r="I26" i="5"/>
  <c r="H23" i="3"/>
  <c r="H23" i="4" s="1"/>
  <c r="I21" i="4"/>
  <c r="H18" i="4"/>
  <c r="M16" i="3"/>
  <c r="M16" i="4" s="1"/>
  <c r="L16" i="3"/>
  <c r="K16" i="3"/>
  <c r="K16" i="4" s="1"/>
  <c r="J16" i="3"/>
  <c r="J16" i="4" s="1"/>
  <c r="I16" i="3"/>
  <c r="I16" i="4" s="1"/>
  <c r="M2" i="3"/>
  <c r="A1" i="3"/>
  <c r="K6" i="7" l="1"/>
  <c r="L6" i="7"/>
  <c r="O6" i="7"/>
  <c r="N6" i="7"/>
  <c r="M6" i="7"/>
  <c r="J6" i="7"/>
  <c r="J361" i="3"/>
  <c r="D7" i="6"/>
  <c r="J358" i="3"/>
  <c r="J45" i="3"/>
  <c r="J43" i="4" s="1"/>
  <c r="K329" i="3"/>
  <c r="K120" i="4" s="1"/>
  <c r="K121" i="3"/>
  <c r="K58" i="4" s="1"/>
  <c r="J349" i="3"/>
  <c r="J254" i="3"/>
  <c r="J98" i="4" s="1"/>
  <c r="J111" i="3"/>
  <c r="J56" i="4" s="1"/>
  <c r="K111" i="3"/>
  <c r="K56" i="4" s="1"/>
  <c r="I98" i="3"/>
  <c r="I54" i="4" s="1"/>
  <c r="J131" i="3"/>
  <c r="J61" i="4" s="1"/>
  <c r="J211" i="3"/>
  <c r="J128" i="4" s="1"/>
  <c r="J246" i="3"/>
  <c r="J95" i="4" s="1"/>
  <c r="H130" i="4"/>
  <c r="I29" i="5"/>
  <c r="M175" i="3"/>
  <c r="M75" i="4" s="1"/>
  <c r="H301" i="3"/>
  <c r="H113" i="4" s="1"/>
  <c r="J49" i="3"/>
  <c r="J44" i="4" s="1"/>
  <c r="J29" i="5"/>
  <c r="J52" i="3"/>
  <c r="J45" i="4" s="1"/>
  <c r="J42" i="3"/>
  <c r="J42" i="4" s="1"/>
  <c r="J329" i="3"/>
  <c r="J120" i="4" s="1"/>
  <c r="J250" i="3"/>
  <c r="J97" i="4" s="1"/>
  <c r="I130" i="4"/>
  <c r="J66" i="3"/>
  <c r="J48" i="4" s="1"/>
  <c r="J355" i="3"/>
  <c r="L162" i="3"/>
  <c r="L70" i="4" s="1"/>
  <c r="K263" i="3"/>
  <c r="K102" i="4" s="1"/>
  <c r="I301" i="3"/>
  <c r="I9" i="3"/>
  <c r="I11" i="3" s="1"/>
  <c r="J121" i="3"/>
  <c r="J58" i="4" s="1"/>
  <c r="H196" i="3"/>
  <c r="H80" i="4" s="1"/>
  <c r="K226" i="3"/>
  <c r="J162" i="3"/>
  <c r="J70" i="4" s="1"/>
  <c r="I21" i="5"/>
  <c r="J196" i="3"/>
  <c r="J48" i="5" s="1"/>
  <c r="H16" i="3"/>
  <c r="H16" i="4" s="1"/>
  <c r="K196" i="3"/>
  <c r="K48" i="5" s="1"/>
  <c r="I263" i="3"/>
  <c r="I53" i="5" s="1"/>
  <c r="M301" i="3"/>
  <c r="J63" i="3"/>
  <c r="J47" i="4" s="1"/>
  <c r="L215" i="3"/>
  <c r="L214" i="3" s="1"/>
  <c r="L86" i="4" s="1"/>
  <c r="K214" i="3"/>
  <c r="K86" i="4" s="1"/>
  <c r="L356" i="3"/>
  <c r="K355" i="3"/>
  <c r="L132" i="3"/>
  <c r="K131" i="3"/>
  <c r="K61" i="4" s="1"/>
  <c r="L335" i="3"/>
  <c r="K334" i="3"/>
  <c r="K333" i="3" s="1"/>
  <c r="K121" i="4" s="1"/>
  <c r="K361" i="3"/>
  <c r="L362" i="3"/>
  <c r="L361" i="3" s="1"/>
  <c r="L193" i="3"/>
  <c r="M193" i="3" s="1"/>
  <c r="M192" i="3" s="1"/>
  <c r="M191" i="3" s="1"/>
  <c r="K192" i="3"/>
  <c r="K191" i="3" s="1"/>
  <c r="K47" i="5" s="1"/>
  <c r="L43" i="3"/>
  <c r="M43" i="3" s="1"/>
  <c r="M42" i="3" s="1"/>
  <c r="K42" i="3"/>
  <c r="K42" i="4" s="1"/>
  <c r="H89" i="4"/>
  <c r="J88" i="4"/>
  <c r="H128" i="4"/>
  <c r="J334" i="3"/>
  <c r="J333" i="3" s="1"/>
  <c r="J121" i="4" s="1"/>
  <c r="K209" i="3"/>
  <c r="K353" i="3"/>
  <c r="H172" i="3"/>
  <c r="H46" i="5" s="1"/>
  <c r="I172" i="3"/>
  <c r="I46" i="5" s="1"/>
  <c r="H207" i="3"/>
  <c r="H49" i="5" s="1"/>
  <c r="J214" i="3"/>
  <c r="J86" i="4" s="1"/>
  <c r="J240" i="3"/>
  <c r="J94" i="4" s="1"/>
  <c r="J89" i="3"/>
  <c r="J53" i="4" s="1"/>
  <c r="I114" i="4"/>
  <c r="J13" i="4"/>
  <c r="J117" i="3"/>
  <c r="J57" i="4" s="1"/>
  <c r="H162" i="3"/>
  <c r="J192" i="3"/>
  <c r="J191" i="3" s="1"/>
  <c r="J122" i="4" s="1"/>
  <c r="J226" i="3"/>
  <c r="I131" i="4"/>
  <c r="O15" i="8"/>
  <c r="M162" i="3"/>
  <c r="M45" i="5" s="1"/>
  <c r="K221" i="3"/>
  <c r="I230" i="3"/>
  <c r="I92" i="4" s="1"/>
  <c r="I270" i="3"/>
  <c r="I106" i="4" s="1"/>
  <c r="J281" i="3"/>
  <c r="J109" i="4" s="1"/>
  <c r="K358" i="3"/>
  <c r="H263" i="3"/>
  <c r="H102" i="4" s="1"/>
  <c r="L175" i="3"/>
  <c r="L75" i="4" s="1"/>
  <c r="M338" i="3"/>
  <c r="L358" i="3"/>
  <c r="I29" i="4"/>
  <c r="I132" i="4"/>
  <c r="H18" i="5"/>
  <c r="J13" i="5"/>
  <c r="J134" i="3"/>
  <c r="J62" i="4" s="1"/>
  <c r="K175" i="3"/>
  <c r="K75" i="4" s="1"/>
  <c r="I85" i="4"/>
  <c r="K103" i="4"/>
  <c r="I48" i="4"/>
  <c r="I41" i="3"/>
  <c r="J104" i="3"/>
  <c r="J55" i="4" s="1"/>
  <c r="K105" i="3"/>
  <c r="L241" i="3"/>
  <c r="K240" i="3"/>
  <c r="K94" i="4" s="1"/>
  <c r="L120" i="3"/>
  <c r="M120" i="3" s="1"/>
  <c r="M117" i="3" s="1"/>
  <c r="M57" i="4" s="1"/>
  <c r="K117" i="3"/>
  <c r="K57" i="4" s="1"/>
  <c r="L53" i="3"/>
  <c r="K52" i="3"/>
  <c r="K45" i="4" s="1"/>
  <c r="L226" i="3"/>
  <c r="M227" i="3"/>
  <c r="M226" i="3" s="1"/>
  <c r="L135" i="3"/>
  <c r="K134" i="3"/>
  <c r="K62" i="4" s="1"/>
  <c r="J72" i="3"/>
  <c r="K73" i="3"/>
  <c r="L297" i="3"/>
  <c r="K295" i="3"/>
  <c r="K112" i="4" s="1"/>
  <c r="K57" i="3"/>
  <c r="K46" i="4" s="1"/>
  <c r="H370" i="3"/>
  <c r="K98" i="3"/>
  <c r="K54" i="4" s="1"/>
  <c r="L181" i="3"/>
  <c r="L76" i="4" s="1"/>
  <c r="M123" i="3"/>
  <c r="M121" i="3" s="1"/>
  <c r="M58" i="4" s="1"/>
  <c r="L121" i="3"/>
  <c r="L58" i="4" s="1"/>
  <c r="J231" i="3"/>
  <c r="K232" i="3"/>
  <c r="L68" i="3"/>
  <c r="K66" i="3"/>
  <c r="K48" i="4" s="1"/>
  <c r="I121" i="4"/>
  <c r="I57" i="5"/>
  <c r="K211" i="3"/>
  <c r="L212" i="3"/>
  <c r="M181" i="3"/>
  <c r="M76" i="4" s="1"/>
  <c r="L251" i="3"/>
  <c r="K250" i="3"/>
  <c r="M91" i="3"/>
  <c r="J223" i="3"/>
  <c r="K224" i="3"/>
  <c r="H121" i="4"/>
  <c r="H57" i="5"/>
  <c r="L92" i="3"/>
  <c r="M92" i="3" s="1"/>
  <c r="K89" i="3"/>
  <c r="K53" i="4" s="1"/>
  <c r="I16" i="5"/>
  <c r="J16" i="5"/>
  <c r="K127" i="3"/>
  <c r="J125" i="3"/>
  <c r="J59" i="4" s="1"/>
  <c r="K160" i="3"/>
  <c r="H9" i="3"/>
  <c r="H130" i="3"/>
  <c r="I311" i="3"/>
  <c r="J72" i="4"/>
  <c r="L72" i="4"/>
  <c r="M151" i="3"/>
  <c r="K152" i="3"/>
  <c r="J150" i="3"/>
  <c r="J67" i="4" s="1"/>
  <c r="H311" i="3"/>
  <c r="I348" i="3"/>
  <c r="K162" i="3"/>
  <c r="H270" i="3"/>
  <c r="L29" i="5"/>
  <c r="L29" i="4"/>
  <c r="M196" i="3"/>
  <c r="H127" i="4"/>
  <c r="K117" i="4"/>
  <c r="I122" i="4"/>
  <c r="I338" i="3"/>
  <c r="I124" i="4"/>
  <c r="L103" i="4"/>
  <c r="L263" i="3"/>
  <c r="J285" i="3"/>
  <c r="J110" i="4" s="1"/>
  <c r="J124" i="4"/>
  <c r="J338" i="3"/>
  <c r="H53" i="4"/>
  <c r="L64" i="3"/>
  <c r="K63" i="3"/>
  <c r="K47" i="4" s="1"/>
  <c r="K338" i="3"/>
  <c r="I23" i="3"/>
  <c r="I26" i="4"/>
  <c r="L100" i="3"/>
  <c r="L112" i="3"/>
  <c r="K247" i="3"/>
  <c r="K254" i="3"/>
  <c r="K98" i="4" s="1"/>
  <c r="L255" i="3"/>
  <c r="J87" i="4"/>
  <c r="K218" i="3"/>
  <c r="K282" i="3"/>
  <c r="I130" i="3"/>
  <c r="I249" i="3"/>
  <c r="J263" i="3"/>
  <c r="M263" i="3"/>
  <c r="M72" i="4"/>
  <c r="H42" i="4"/>
  <c r="H41" i="3"/>
  <c r="H47" i="5"/>
  <c r="H122" i="4"/>
  <c r="L196" i="3"/>
  <c r="H86" i="4"/>
  <c r="H129" i="4"/>
  <c r="H88" i="4"/>
  <c r="H137" i="3"/>
  <c r="I86" i="4"/>
  <c r="I129" i="4"/>
  <c r="L301" i="3"/>
  <c r="L350" i="3"/>
  <c r="L16" i="4"/>
  <c r="L16" i="5"/>
  <c r="I71" i="4"/>
  <c r="I162" i="3"/>
  <c r="I207" i="3"/>
  <c r="H338" i="3"/>
  <c r="I127" i="4"/>
  <c r="K16" i="5"/>
  <c r="I137" i="3"/>
  <c r="I81" i="4"/>
  <c r="I196" i="3"/>
  <c r="M330" i="3"/>
  <c r="M329" i="3" s="1"/>
  <c r="M120" i="4" s="1"/>
  <c r="L329" i="3"/>
  <c r="I78" i="4"/>
  <c r="J127" i="4"/>
  <c r="M16" i="5"/>
  <c r="K49" i="3"/>
  <c r="K44" i="4" s="1"/>
  <c r="L50" i="3"/>
  <c r="H230" i="3"/>
  <c r="K286" i="3"/>
  <c r="K114" i="4"/>
  <c r="K301" i="3"/>
  <c r="H71" i="3"/>
  <c r="J98" i="3"/>
  <c r="J54" i="4" s="1"/>
  <c r="K139" i="3"/>
  <c r="J138" i="3"/>
  <c r="K148" i="3"/>
  <c r="J175" i="3"/>
  <c r="J181" i="3"/>
  <c r="J76" i="4" s="1"/>
  <c r="L338" i="3"/>
  <c r="L124" i="4"/>
  <c r="I64" i="4"/>
  <c r="I74" i="4"/>
  <c r="H79" i="4"/>
  <c r="J117" i="4"/>
  <c r="I47" i="5"/>
  <c r="J57" i="3"/>
  <c r="J46" i="4" s="1"/>
  <c r="K87" i="3"/>
  <c r="K181" i="3"/>
  <c r="K76" i="4" s="1"/>
  <c r="J295" i="3"/>
  <c r="J112" i="4" s="1"/>
  <c r="M272" i="3"/>
  <c r="M271" i="3" s="1"/>
  <c r="L271" i="3"/>
  <c r="K271" i="3"/>
  <c r="H348" i="3"/>
  <c r="H249" i="3"/>
  <c r="J301" i="3"/>
  <c r="J114" i="4"/>
  <c r="M117" i="4"/>
  <c r="J29" i="4"/>
  <c r="M114" i="4"/>
  <c r="N19" i="8"/>
  <c r="N15" i="8"/>
  <c r="N5" i="8"/>
  <c r="K29" i="5"/>
  <c r="K29" i="4"/>
  <c r="J271" i="3"/>
  <c r="H23" i="5"/>
  <c r="J85" i="4" l="1"/>
  <c r="K311" i="3"/>
  <c r="K116" i="4" s="1"/>
  <c r="J45" i="5"/>
  <c r="H55" i="5"/>
  <c r="J348" i="3"/>
  <c r="J59" i="5" s="1"/>
  <c r="I71" i="3"/>
  <c r="I40" i="3" s="1"/>
  <c r="J47" i="5"/>
  <c r="I370" i="3"/>
  <c r="I14" i="3" s="1"/>
  <c r="I14" i="5" s="1"/>
  <c r="J311" i="3"/>
  <c r="J56" i="5" s="1"/>
  <c r="J249" i="3"/>
  <c r="J52" i="5" s="1"/>
  <c r="B10" i="7"/>
  <c r="J10" i="7" s="1"/>
  <c r="B29" i="6" s="1"/>
  <c r="I9" i="5"/>
  <c r="I9" i="4"/>
  <c r="I10" i="3"/>
  <c r="I10" i="4" s="1"/>
  <c r="H53" i="5"/>
  <c r="I73" i="4"/>
  <c r="K53" i="5"/>
  <c r="H48" i="5"/>
  <c r="H83" i="4"/>
  <c r="H16" i="5"/>
  <c r="H133" i="4"/>
  <c r="J129" i="4"/>
  <c r="H90" i="4"/>
  <c r="L45" i="5"/>
  <c r="J79" i="4"/>
  <c r="J80" i="4"/>
  <c r="J78" i="4"/>
  <c r="H73" i="4"/>
  <c r="B7" i="7"/>
  <c r="J7" i="7" s="1"/>
  <c r="B20" i="6" s="1"/>
  <c r="C9" i="7"/>
  <c r="C25" i="6" s="1"/>
  <c r="L129" i="4"/>
  <c r="M215" i="3"/>
  <c r="M214" i="3" s="1"/>
  <c r="M129" i="4" s="1"/>
  <c r="I102" i="4"/>
  <c r="K80" i="4"/>
  <c r="M362" i="3"/>
  <c r="M361" i="3" s="1"/>
  <c r="I51" i="5"/>
  <c r="I229" i="3"/>
  <c r="I91" i="4" s="1"/>
  <c r="M113" i="4"/>
  <c r="M55" i="5"/>
  <c r="L192" i="3"/>
  <c r="L191" i="3" s="1"/>
  <c r="L122" i="4" s="1"/>
  <c r="K129" i="4"/>
  <c r="I54" i="5"/>
  <c r="J207" i="3"/>
  <c r="J83" i="4" s="1"/>
  <c r="I113" i="4"/>
  <c r="I55" i="5"/>
  <c r="L13" i="4"/>
  <c r="J130" i="3"/>
  <c r="J60" i="4" s="1"/>
  <c r="K13" i="5"/>
  <c r="L221" i="3"/>
  <c r="K220" i="3"/>
  <c r="K13" i="4"/>
  <c r="L89" i="3"/>
  <c r="L53" i="4" s="1"/>
  <c r="M89" i="3"/>
  <c r="M53" i="4" s="1"/>
  <c r="H45" i="5"/>
  <c r="H70" i="4"/>
  <c r="K78" i="4"/>
  <c r="B9" i="7"/>
  <c r="J9" i="7" s="1"/>
  <c r="B26" i="6" s="1"/>
  <c r="M335" i="3"/>
  <c r="M334" i="3" s="1"/>
  <c r="M333" i="3" s="1"/>
  <c r="L334" i="3"/>
  <c r="L333" i="3" s="1"/>
  <c r="J57" i="5"/>
  <c r="O19" i="8"/>
  <c r="H14" i="3"/>
  <c r="B9" i="6" s="1"/>
  <c r="K130" i="3"/>
  <c r="K43" i="5" s="1"/>
  <c r="M70" i="4"/>
  <c r="E7" i="6"/>
  <c r="O5" i="8"/>
  <c r="K79" i="4"/>
  <c r="K122" i="4"/>
  <c r="M123" i="4"/>
  <c r="M58" i="5"/>
  <c r="L42" i="3"/>
  <c r="L42" i="4" s="1"/>
  <c r="L131" i="3"/>
  <c r="L61" i="4" s="1"/>
  <c r="M132" i="3"/>
  <c r="M131" i="3" s="1"/>
  <c r="M61" i="4" s="1"/>
  <c r="J41" i="3"/>
  <c r="J41" i="4" s="1"/>
  <c r="L353" i="3"/>
  <c r="K352" i="3"/>
  <c r="K348" i="3" s="1"/>
  <c r="K59" i="5" s="1"/>
  <c r="M356" i="3"/>
  <c r="M355" i="3" s="1"/>
  <c r="L355" i="3"/>
  <c r="K57" i="5"/>
  <c r="K208" i="3"/>
  <c r="L209" i="3"/>
  <c r="H126" i="4"/>
  <c r="H59" i="5"/>
  <c r="I133" i="4"/>
  <c r="I83" i="4"/>
  <c r="I49" i="5"/>
  <c r="I90" i="4"/>
  <c r="L282" i="3"/>
  <c r="K281" i="3"/>
  <c r="K109" i="4" s="1"/>
  <c r="K97" i="4"/>
  <c r="K249" i="3"/>
  <c r="H369" i="3"/>
  <c r="H41" i="4"/>
  <c r="H41" i="5"/>
  <c r="H40" i="3"/>
  <c r="I126" i="4"/>
  <c r="I59" i="5"/>
  <c r="M212" i="3"/>
  <c r="M211" i="3" s="1"/>
  <c r="L211" i="3"/>
  <c r="M107" i="4"/>
  <c r="J64" i="4"/>
  <c r="J137" i="3"/>
  <c r="J123" i="4"/>
  <c r="J58" i="5"/>
  <c r="H60" i="4"/>
  <c r="H43" i="5"/>
  <c r="K128" i="4"/>
  <c r="K85" i="4"/>
  <c r="L52" i="3"/>
  <c r="L45" i="4" s="1"/>
  <c r="M53" i="3"/>
  <c r="M52" i="3" s="1"/>
  <c r="M45" i="4" s="1"/>
  <c r="L117" i="3"/>
  <c r="L57" i="4" s="1"/>
  <c r="L139" i="3"/>
  <c r="K138" i="3"/>
  <c r="I80" i="4"/>
  <c r="I48" i="5"/>
  <c r="L349" i="3"/>
  <c r="M350" i="3"/>
  <c r="M349" i="3" s="1"/>
  <c r="M53" i="5"/>
  <c r="M102" i="4"/>
  <c r="L254" i="3"/>
  <c r="L98" i="4" s="1"/>
  <c r="M255" i="3"/>
  <c r="M254" i="3" s="1"/>
  <c r="M98" i="4" s="1"/>
  <c r="H116" i="4"/>
  <c r="H56" i="5"/>
  <c r="M57" i="3"/>
  <c r="M46" i="4" s="1"/>
  <c r="L57" i="3"/>
  <c r="L46" i="4" s="1"/>
  <c r="L113" i="4"/>
  <c r="L55" i="5"/>
  <c r="H9" i="4"/>
  <c r="H9" i="5"/>
  <c r="H11" i="3"/>
  <c r="H10" i="3"/>
  <c r="I60" i="4"/>
  <c r="I43" i="5"/>
  <c r="K58" i="5"/>
  <c r="K123" i="4"/>
  <c r="L172" i="3"/>
  <c r="K107" i="4"/>
  <c r="I45" i="5"/>
  <c r="I70" i="4"/>
  <c r="I56" i="5"/>
  <c r="I116" i="4"/>
  <c r="L120" i="4"/>
  <c r="L311" i="3"/>
  <c r="H106" i="4"/>
  <c r="H54" i="5"/>
  <c r="L127" i="3"/>
  <c r="K125" i="3"/>
  <c r="K59" i="4" s="1"/>
  <c r="J75" i="4"/>
  <c r="J172" i="3"/>
  <c r="L107" i="4"/>
  <c r="H49" i="4"/>
  <c r="H42" i="5"/>
  <c r="L53" i="5"/>
  <c r="L102" i="4"/>
  <c r="K45" i="3"/>
  <c r="M172" i="3"/>
  <c r="J21" i="4"/>
  <c r="J21" i="5"/>
  <c r="K159" i="3"/>
  <c r="K69" i="4" s="1"/>
  <c r="L160" i="3"/>
  <c r="K113" i="4"/>
  <c r="K55" i="5"/>
  <c r="M42" i="4"/>
  <c r="M311" i="3"/>
  <c r="H44" i="5"/>
  <c r="H63" i="4"/>
  <c r="L111" i="3"/>
  <c r="L56" i="4" s="1"/>
  <c r="M112" i="3"/>
  <c r="M111" i="3" s="1"/>
  <c r="M56" i="4" s="1"/>
  <c r="J23" i="3"/>
  <c r="J26" i="4"/>
  <c r="J26" i="5"/>
  <c r="L240" i="3"/>
  <c r="L94" i="4" s="1"/>
  <c r="M241" i="3"/>
  <c r="M240" i="3" s="1"/>
  <c r="M94" i="4" s="1"/>
  <c r="K285" i="3"/>
  <c r="K110" i="4" s="1"/>
  <c r="L286" i="3"/>
  <c r="J53" i="5"/>
  <c r="J102" i="4"/>
  <c r="M100" i="3"/>
  <c r="M98" i="3" s="1"/>
  <c r="M54" i="4" s="1"/>
  <c r="L98" i="3"/>
  <c r="L54" i="4" s="1"/>
  <c r="M80" i="4"/>
  <c r="M48" i="5"/>
  <c r="M68" i="3"/>
  <c r="M66" i="3" s="1"/>
  <c r="M48" i="4" s="1"/>
  <c r="L66" i="3"/>
  <c r="L48" i="4" s="1"/>
  <c r="L295" i="3"/>
  <c r="L112" i="4" s="1"/>
  <c r="M297" i="3"/>
  <c r="M295" i="3" s="1"/>
  <c r="M112" i="4" s="1"/>
  <c r="K104" i="3"/>
  <c r="K55" i="4" s="1"/>
  <c r="L105" i="3"/>
  <c r="J113" i="4"/>
  <c r="J55" i="5"/>
  <c r="H229" i="3"/>
  <c r="H51" i="5"/>
  <c r="H92" i="4"/>
  <c r="I96" i="4"/>
  <c r="I52" i="5"/>
  <c r="K231" i="3"/>
  <c r="L232" i="3"/>
  <c r="K72" i="3"/>
  <c r="L73" i="3"/>
  <c r="L48" i="5"/>
  <c r="L80" i="4"/>
  <c r="L123" i="4"/>
  <c r="L58" i="5"/>
  <c r="M64" i="3"/>
  <c r="M63" i="3" s="1"/>
  <c r="M47" i="4" s="1"/>
  <c r="L63" i="3"/>
  <c r="L47" i="4" s="1"/>
  <c r="M251" i="3"/>
  <c r="M250" i="3" s="1"/>
  <c r="L250" i="3"/>
  <c r="K217" i="3"/>
  <c r="L218" i="3"/>
  <c r="K45" i="5"/>
  <c r="K70" i="4"/>
  <c r="L148" i="3"/>
  <c r="K147" i="3"/>
  <c r="K66" i="4" s="1"/>
  <c r="I63" i="4"/>
  <c r="I44" i="5"/>
  <c r="J370" i="3"/>
  <c r="K150" i="3"/>
  <c r="K67" i="4" s="1"/>
  <c r="L152" i="3"/>
  <c r="L247" i="3"/>
  <c r="K246" i="3"/>
  <c r="K95" i="4" s="1"/>
  <c r="M29" i="4"/>
  <c r="M29" i="5"/>
  <c r="K86" i="3"/>
  <c r="K52" i="4" s="1"/>
  <c r="L87" i="3"/>
  <c r="K172" i="3"/>
  <c r="H96" i="4"/>
  <c r="H52" i="5"/>
  <c r="L49" i="3"/>
  <c r="L44" i="4" s="1"/>
  <c r="M50" i="3"/>
  <c r="M49" i="3" s="1"/>
  <c r="M44" i="4" s="1"/>
  <c r="H58" i="5"/>
  <c r="H123" i="4"/>
  <c r="I23" i="5"/>
  <c r="C7" i="7"/>
  <c r="C10" i="7"/>
  <c r="I23" i="4"/>
  <c r="I58" i="5"/>
  <c r="I123" i="4"/>
  <c r="I11" i="4"/>
  <c r="I11" i="5"/>
  <c r="L224" i="3"/>
  <c r="K223" i="3"/>
  <c r="J230" i="3"/>
  <c r="J93" i="4"/>
  <c r="J9" i="3"/>
  <c r="J50" i="4"/>
  <c r="J71" i="3"/>
  <c r="J107" i="4"/>
  <c r="J270" i="3"/>
  <c r="M122" i="4"/>
  <c r="M79" i="4"/>
  <c r="M78" i="4"/>
  <c r="M47" i="5"/>
  <c r="J132" i="4"/>
  <c r="J89" i="4"/>
  <c r="I41" i="4"/>
  <c r="I41" i="5"/>
  <c r="M135" i="3"/>
  <c r="M134" i="3" s="1"/>
  <c r="L134" i="3"/>
  <c r="J116" i="4" l="1"/>
  <c r="K56" i="5"/>
  <c r="I369" i="3"/>
  <c r="I42" i="5"/>
  <c r="I49" i="4"/>
  <c r="J126" i="4"/>
  <c r="I10" i="5"/>
  <c r="J96" i="4"/>
  <c r="B28" i="6"/>
  <c r="I50" i="5"/>
  <c r="K9" i="7"/>
  <c r="C26" i="6" s="1"/>
  <c r="I14" i="4"/>
  <c r="C9" i="6"/>
  <c r="B25" i="6"/>
  <c r="J133" i="4"/>
  <c r="J49" i="5"/>
  <c r="H14" i="5"/>
  <c r="K126" i="4"/>
  <c r="B19" i="6"/>
  <c r="C13" i="6"/>
  <c r="J41" i="5"/>
  <c r="L78" i="4"/>
  <c r="L47" i="5"/>
  <c r="L79" i="4"/>
  <c r="M86" i="4"/>
  <c r="H14" i="4"/>
  <c r="Q15" i="8"/>
  <c r="P5" i="8"/>
  <c r="P19" i="8"/>
  <c r="F7" i="6"/>
  <c r="L13" i="5"/>
  <c r="P15" i="8"/>
  <c r="J43" i="5"/>
  <c r="J90" i="4"/>
  <c r="L121" i="4"/>
  <c r="L57" i="5"/>
  <c r="M209" i="3"/>
  <c r="M208" i="3" s="1"/>
  <c r="L208" i="3"/>
  <c r="K127" i="4"/>
  <c r="K84" i="4"/>
  <c r="K88" i="4"/>
  <c r="K131" i="4"/>
  <c r="M121" i="4"/>
  <c r="M57" i="5"/>
  <c r="M353" i="3"/>
  <c r="M352" i="3" s="1"/>
  <c r="M348" i="3" s="1"/>
  <c r="M59" i="5" s="1"/>
  <c r="L352" i="3"/>
  <c r="L348" i="3" s="1"/>
  <c r="L126" i="4" s="1"/>
  <c r="M221" i="3"/>
  <c r="M220" i="3" s="1"/>
  <c r="L220" i="3"/>
  <c r="K60" i="4"/>
  <c r="J14" i="3"/>
  <c r="J14" i="5" s="1"/>
  <c r="J54" i="5"/>
  <c r="J106" i="4"/>
  <c r="K130" i="4"/>
  <c r="K87" i="4"/>
  <c r="L231" i="3"/>
  <c r="M232" i="3"/>
  <c r="M231" i="3" s="1"/>
  <c r="M247" i="3"/>
  <c r="M246" i="3" s="1"/>
  <c r="M95" i="4" s="1"/>
  <c r="L246" i="3"/>
  <c r="L95" i="4" s="1"/>
  <c r="J23" i="5"/>
  <c r="J23" i="4"/>
  <c r="D7" i="7"/>
  <c r="D10" i="7"/>
  <c r="M152" i="3"/>
  <c r="M150" i="3" s="1"/>
  <c r="M67" i="4" s="1"/>
  <c r="L150" i="3"/>
  <c r="L67" i="4" s="1"/>
  <c r="L46" i="5"/>
  <c r="L73" i="4"/>
  <c r="J42" i="5"/>
  <c r="J49" i="4"/>
  <c r="M62" i="4"/>
  <c r="M130" i="3"/>
  <c r="K21" i="5"/>
  <c r="K21" i="4"/>
  <c r="J44" i="5"/>
  <c r="J63" i="4"/>
  <c r="I371" i="3"/>
  <c r="C14" i="6"/>
  <c r="I40" i="4"/>
  <c r="I40" i="5"/>
  <c r="J51" i="5"/>
  <c r="J229" i="3"/>
  <c r="J92" i="4"/>
  <c r="L125" i="3"/>
  <c r="L59" i="4" s="1"/>
  <c r="M127" i="3"/>
  <c r="M125" i="3" s="1"/>
  <c r="M59" i="4" s="1"/>
  <c r="H10" i="5"/>
  <c r="H10" i="4"/>
  <c r="D9" i="7"/>
  <c r="K89" i="4"/>
  <c r="K132" i="4"/>
  <c r="J40" i="3"/>
  <c r="H11" i="4"/>
  <c r="H11" i="5"/>
  <c r="L62" i="4"/>
  <c r="L130" i="3"/>
  <c r="J46" i="5"/>
  <c r="J73" i="4"/>
  <c r="J9" i="4"/>
  <c r="J9" i="5"/>
  <c r="J10" i="3"/>
  <c r="J11" i="3"/>
  <c r="H40" i="5"/>
  <c r="H40" i="4"/>
  <c r="B14" i="6"/>
  <c r="H371" i="3"/>
  <c r="L223" i="3"/>
  <c r="M224" i="3"/>
  <c r="M223" i="3" s="1"/>
  <c r="L104" i="3"/>
  <c r="L55" i="4" s="1"/>
  <c r="M105" i="3"/>
  <c r="M104" i="3" s="1"/>
  <c r="M55" i="4" s="1"/>
  <c r="M46" i="5"/>
  <c r="M73" i="4"/>
  <c r="K64" i="4"/>
  <c r="K137" i="3"/>
  <c r="K96" i="4"/>
  <c r="K52" i="5"/>
  <c r="J369" i="3"/>
  <c r="M286" i="3"/>
  <c r="M285" i="3" s="1"/>
  <c r="M110" i="4" s="1"/>
  <c r="L285" i="3"/>
  <c r="L110" i="4" s="1"/>
  <c r="M56" i="5"/>
  <c r="M116" i="4"/>
  <c r="M45" i="3"/>
  <c r="L45" i="3"/>
  <c r="L56" i="5"/>
  <c r="L116" i="4"/>
  <c r="M139" i="3"/>
  <c r="M138" i="3" s="1"/>
  <c r="L138" i="3"/>
  <c r="K73" i="4"/>
  <c r="K46" i="5"/>
  <c r="K43" i="4"/>
  <c r="K41" i="3"/>
  <c r="K370" i="3"/>
  <c r="L147" i="3"/>
  <c r="L66" i="4" s="1"/>
  <c r="M148" i="3"/>
  <c r="M147" i="3" s="1"/>
  <c r="M66" i="4" s="1"/>
  <c r="M282" i="3"/>
  <c r="M281" i="3" s="1"/>
  <c r="L281" i="3"/>
  <c r="L86" i="3"/>
  <c r="L52" i="4" s="1"/>
  <c r="M87" i="3"/>
  <c r="M86" i="3" s="1"/>
  <c r="M52" i="4" s="1"/>
  <c r="L85" i="4"/>
  <c r="L128" i="4"/>
  <c r="M73" i="3"/>
  <c r="M72" i="3" s="1"/>
  <c r="L72" i="3"/>
  <c r="M128" i="4"/>
  <c r="M85" i="4"/>
  <c r="M218" i="3"/>
  <c r="M217" i="3" s="1"/>
  <c r="L217" i="3"/>
  <c r="K50" i="4"/>
  <c r="K71" i="3"/>
  <c r="H50" i="5"/>
  <c r="B13" i="6"/>
  <c r="H91" i="4"/>
  <c r="C28" i="6"/>
  <c r="K10" i="7"/>
  <c r="C29" i="6" s="1"/>
  <c r="L249" i="3"/>
  <c r="L97" i="4"/>
  <c r="K230" i="3"/>
  <c r="E9" i="7" s="1"/>
  <c r="K93" i="4"/>
  <c r="K9" i="3"/>
  <c r="K26" i="4"/>
  <c r="K26" i="5"/>
  <c r="K23" i="3"/>
  <c r="K207" i="3"/>
  <c r="C19" i="6"/>
  <c r="K7" i="7"/>
  <c r="C20" i="6" s="1"/>
  <c r="M249" i="3"/>
  <c r="M97" i="4"/>
  <c r="M160" i="3"/>
  <c r="M159" i="3" s="1"/>
  <c r="M69" i="4" s="1"/>
  <c r="L159" i="3"/>
  <c r="L69" i="4" s="1"/>
  <c r="K270" i="3"/>
  <c r="Q5" i="8" l="1"/>
  <c r="M13" i="4"/>
  <c r="K14" i="3"/>
  <c r="K14" i="5" s="1"/>
  <c r="G7" i="6"/>
  <c r="M13" i="5"/>
  <c r="Q19" i="8"/>
  <c r="L59" i="5"/>
  <c r="L88" i="4"/>
  <c r="L131" i="4"/>
  <c r="M131" i="4"/>
  <c r="M88" i="4"/>
  <c r="J14" i="4"/>
  <c r="D9" i="6"/>
  <c r="L84" i="4"/>
  <c r="L127" i="4"/>
  <c r="M127" i="4"/>
  <c r="M84" i="4"/>
  <c r="M126" i="4"/>
  <c r="K44" i="5"/>
  <c r="K63" i="4"/>
  <c r="L87" i="4"/>
  <c r="L130" i="4"/>
  <c r="L7" i="7"/>
  <c r="D20" i="6" s="1"/>
  <c r="D19" i="6"/>
  <c r="K51" i="5"/>
  <c r="K92" i="4"/>
  <c r="K229" i="3"/>
  <c r="J40" i="5"/>
  <c r="J40" i="4"/>
  <c r="D14" i="6"/>
  <c r="J371" i="3"/>
  <c r="L52" i="5"/>
  <c r="L96" i="4"/>
  <c r="M64" i="4"/>
  <c r="M137" i="3"/>
  <c r="L71" i="3"/>
  <c r="L50" i="4"/>
  <c r="M132" i="4"/>
  <c r="M89" i="4"/>
  <c r="K106" i="4"/>
  <c r="K54" i="5"/>
  <c r="M71" i="3"/>
  <c r="M50" i="4"/>
  <c r="L89" i="4"/>
  <c r="L132" i="4"/>
  <c r="D25" i="6"/>
  <c r="L9" i="7"/>
  <c r="D26" i="6" s="1"/>
  <c r="L21" i="5"/>
  <c r="L21" i="4"/>
  <c r="M93" i="4"/>
  <c r="M9" i="3"/>
  <c r="M230" i="3"/>
  <c r="L207" i="3"/>
  <c r="L43" i="4"/>
  <c r="L41" i="3"/>
  <c r="L370" i="3"/>
  <c r="H61" i="5"/>
  <c r="H35" i="3"/>
  <c r="H135" i="4"/>
  <c r="H7" i="3"/>
  <c r="M60" i="4"/>
  <c r="M43" i="5"/>
  <c r="L93" i="4"/>
  <c r="L230" i="3"/>
  <c r="F9" i="7" s="1"/>
  <c r="L9" i="3"/>
  <c r="M43" i="4"/>
  <c r="M41" i="3"/>
  <c r="M370" i="3"/>
  <c r="K42" i="5"/>
  <c r="K49" i="4"/>
  <c r="K41" i="5"/>
  <c r="K40" i="3"/>
  <c r="K41" i="4"/>
  <c r="K369" i="3"/>
  <c r="K9" i="5"/>
  <c r="K9" i="4"/>
  <c r="K11" i="3"/>
  <c r="K10" i="3"/>
  <c r="M87" i="4"/>
  <c r="M130" i="4"/>
  <c r="M207" i="3"/>
  <c r="M96" i="4"/>
  <c r="M52" i="5"/>
  <c r="K23" i="5"/>
  <c r="E7" i="7"/>
  <c r="E10" i="7"/>
  <c r="K23" i="4"/>
  <c r="M9" i="7"/>
  <c r="E26" i="6" s="1"/>
  <c r="E25" i="6"/>
  <c r="L64" i="4"/>
  <c r="L137" i="3"/>
  <c r="J11" i="4"/>
  <c r="J11" i="5"/>
  <c r="L109" i="4"/>
  <c r="L270" i="3"/>
  <c r="J91" i="4"/>
  <c r="D13" i="6"/>
  <c r="J50" i="5"/>
  <c r="L26" i="4"/>
  <c r="L23" i="3"/>
  <c r="L26" i="5"/>
  <c r="L60" i="4"/>
  <c r="L43" i="5"/>
  <c r="I61" i="5"/>
  <c r="I135" i="4"/>
  <c r="I7" i="3"/>
  <c r="I35" i="3"/>
  <c r="L10" i="7"/>
  <c r="D29" i="6" s="1"/>
  <c r="D28" i="6"/>
  <c r="J10" i="4"/>
  <c r="J10" i="5"/>
  <c r="K133" i="4"/>
  <c r="K90" i="4"/>
  <c r="K49" i="5"/>
  <c r="K83" i="4"/>
  <c r="M109" i="4"/>
  <c r="M270" i="3"/>
  <c r="E9" i="6" l="1"/>
  <c r="K14" i="4"/>
  <c r="N9" i="7"/>
  <c r="F26" i="6" s="1"/>
  <c r="F25" i="6"/>
  <c r="F7" i="7"/>
  <c r="L23" i="5"/>
  <c r="L23" i="4"/>
  <c r="F10" i="7"/>
  <c r="E13" i="6"/>
  <c r="K91" i="4"/>
  <c r="K50" i="5"/>
  <c r="L54" i="5"/>
  <c r="L106" i="4"/>
  <c r="K10" i="4"/>
  <c r="K10" i="5"/>
  <c r="L12" i="8"/>
  <c r="L4" i="8"/>
  <c r="L18" i="8"/>
  <c r="L22" i="8"/>
  <c r="H7" i="5"/>
  <c r="B15" i="6"/>
  <c r="B16" i="6" s="1"/>
  <c r="B8" i="7"/>
  <c r="H7" i="4"/>
  <c r="M54" i="5"/>
  <c r="M106" i="4"/>
  <c r="M133" i="4"/>
  <c r="M83" i="4"/>
  <c r="M90" i="4"/>
  <c r="M49" i="5"/>
  <c r="L14" i="3"/>
  <c r="I35" i="5"/>
  <c r="I35" i="4"/>
  <c r="L44" i="5"/>
  <c r="L63" i="4"/>
  <c r="L41" i="4"/>
  <c r="L40" i="3"/>
  <c r="L41" i="5"/>
  <c r="L369" i="3"/>
  <c r="M41" i="5"/>
  <c r="M40" i="3"/>
  <c r="M41" i="4"/>
  <c r="M369" i="3"/>
  <c r="L9" i="5"/>
  <c r="L9" i="4"/>
  <c r="L11" i="3"/>
  <c r="L10" i="3"/>
  <c r="J61" i="5"/>
  <c r="J7" i="3"/>
  <c r="J135" i="4"/>
  <c r="J35" i="3"/>
  <c r="L51" i="5"/>
  <c r="L92" i="4"/>
  <c r="L229" i="3"/>
  <c r="K11" i="5"/>
  <c r="K11" i="4"/>
  <c r="M49" i="4"/>
  <c r="M42" i="5"/>
  <c r="H35" i="5"/>
  <c r="B11" i="7"/>
  <c r="H35" i="4"/>
  <c r="H28" i="3"/>
  <c r="I34" i="3"/>
  <c r="M4" i="8"/>
  <c r="I7" i="5"/>
  <c r="C15" i="6"/>
  <c r="C16" i="6" s="1"/>
  <c r="M22" i="8"/>
  <c r="I7" i="4"/>
  <c r="M18" i="8"/>
  <c r="C8" i="7"/>
  <c r="M12" i="8"/>
  <c r="K40" i="4"/>
  <c r="E14" i="6"/>
  <c r="K40" i="5"/>
  <c r="K371" i="3"/>
  <c r="M26" i="5"/>
  <c r="M26" i="4"/>
  <c r="M23" i="3"/>
  <c r="L42" i="5"/>
  <c r="L49" i="4"/>
  <c r="M51" i="5"/>
  <c r="M92" i="4"/>
  <c r="M229" i="3"/>
  <c r="M63" i="4"/>
  <c r="M44" i="5"/>
  <c r="M7" i="7"/>
  <c r="E20" i="6" s="1"/>
  <c r="E19" i="6"/>
  <c r="M21" i="5"/>
  <c r="M21" i="4"/>
  <c r="L83" i="4"/>
  <c r="L49" i="5"/>
  <c r="L133" i="4"/>
  <c r="L90" i="4"/>
  <c r="M11" i="3"/>
  <c r="M9" i="5"/>
  <c r="M10" i="3"/>
  <c r="M9" i="4"/>
  <c r="M10" i="7"/>
  <c r="E29" i="6" s="1"/>
  <c r="E28" i="6"/>
  <c r="M14" i="3"/>
  <c r="G9" i="7"/>
  <c r="M23" i="5" l="1"/>
  <c r="G10" i="7"/>
  <c r="M23" i="4"/>
  <c r="G7" i="7"/>
  <c r="J8" i="7"/>
  <c r="B23" i="6" s="1"/>
  <c r="B22" i="6"/>
  <c r="M11" i="5"/>
  <c r="M11" i="4"/>
  <c r="K61" i="5"/>
  <c r="K7" i="3"/>
  <c r="K135" i="4"/>
  <c r="K35" i="3"/>
  <c r="L40" i="4"/>
  <c r="F14" i="6"/>
  <c r="L371" i="3"/>
  <c r="L40" i="5"/>
  <c r="L91" i="4"/>
  <c r="F13" i="6"/>
  <c r="L50" i="5"/>
  <c r="G13" i="6"/>
  <c r="M91" i="4"/>
  <c r="M50" i="5"/>
  <c r="L10" i="5"/>
  <c r="L10" i="4"/>
  <c r="M14" i="5"/>
  <c r="M14" i="4"/>
  <c r="G9" i="6"/>
  <c r="L11" i="4"/>
  <c r="L11" i="5"/>
  <c r="I34" i="5"/>
  <c r="J34" i="3"/>
  <c r="I34" i="4"/>
  <c r="I28" i="3"/>
  <c r="C11" i="7"/>
  <c r="N10" i="7"/>
  <c r="F29" i="6" s="1"/>
  <c r="F28" i="6"/>
  <c r="M10" i="5"/>
  <c r="M10" i="4"/>
  <c r="N7" i="7"/>
  <c r="F20" i="6" s="1"/>
  <c r="F19" i="6"/>
  <c r="M371" i="3"/>
  <c r="G14" i="6"/>
  <c r="M40" i="5"/>
  <c r="M40" i="4"/>
  <c r="L14" i="4"/>
  <c r="F9" i="6"/>
  <c r="L14" i="5"/>
  <c r="B31" i="6"/>
  <c r="J11" i="7"/>
  <c r="B32" i="6" s="1"/>
  <c r="K8" i="7"/>
  <c r="C23" i="6" s="1"/>
  <c r="C22" i="6"/>
  <c r="J35" i="4"/>
  <c r="J35" i="5"/>
  <c r="N18" i="8"/>
  <c r="D15" i="6"/>
  <c r="D16" i="6" s="1"/>
  <c r="N22" i="8"/>
  <c r="J7" i="4"/>
  <c r="N4" i="8"/>
  <c r="N12" i="8"/>
  <c r="J7" i="5"/>
  <c r="D8" i="7"/>
  <c r="G25" i="6"/>
  <c r="O9" i="7"/>
  <c r="G26" i="6" s="1"/>
  <c r="L9" i="8"/>
  <c r="H28" i="5"/>
  <c r="L23" i="8"/>
  <c r="H28" i="4"/>
  <c r="L6" i="8"/>
  <c r="B6" i="6"/>
  <c r="M23" i="8" l="1"/>
  <c r="I28" i="5"/>
  <c r="M9" i="8"/>
  <c r="M6" i="8"/>
  <c r="I28" i="4"/>
  <c r="C6" i="6"/>
  <c r="D22" i="6"/>
  <c r="L8" i="7"/>
  <c r="D23" i="6" s="1"/>
  <c r="O10" i="7"/>
  <c r="G29" i="6" s="1"/>
  <c r="G28" i="6"/>
  <c r="K11" i="7"/>
  <c r="C32" i="6" s="1"/>
  <c r="C31" i="6"/>
  <c r="L135" i="4"/>
  <c r="L61" i="5"/>
  <c r="L7" i="3"/>
  <c r="L35" i="3"/>
  <c r="J34" i="4"/>
  <c r="D11" i="7"/>
  <c r="J34" i="5"/>
  <c r="K34" i="3"/>
  <c r="J28" i="3"/>
  <c r="K35" i="4"/>
  <c r="K35" i="5"/>
  <c r="O4" i="8"/>
  <c r="O22" i="8"/>
  <c r="O12" i="8"/>
  <c r="E15" i="6"/>
  <c r="E16" i="6" s="1"/>
  <c r="E8" i="7"/>
  <c r="K7" i="4"/>
  <c r="O18" i="8"/>
  <c r="K7" i="5"/>
  <c r="M61" i="5"/>
  <c r="M135" i="4"/>
  <c r="M7" i="3"/>
  <c r="M35" i="3"/>
  <c r="O7" i="7"/>
  <c r="G20" i="6" s="1"/>
  <c r="G19" i="6"/>
  <c r="N23" i="8" l="1"/>
  <c r="N6" i="8"/>
  <c r="J28" i="5"/>
  <c r="N9" i="8"/>
  <c r="D6" i="6"/>
  <c r="J28" i="4"/>
  <c r="M35" i="5"/>
  <c r="M35" i="4"/>
  <c r="Q22" i="8"/>
  <c r="Q12" i="8"/>
  <c r="Q4" i="8"/>
  <c r="M7" i="5"/>
  <c r="Q18" i="8"/>
  <c r="G8" i="7"/>
  <c r="M7" i="4"/>
  <c r="G15" i="6"/>
  <c r="G16" i="6" s="1"/>
  <c r="P18" i="8"/>
  <c r="L7" i="4"/>
  <c r="P22" i="8"/>
  <c r="F15" i="6"/>
  <c r="F16" i="6" s="1"/>
  <c r="F8" i="7"/>
  <c r="L7" i="5"/>
  <c r="P12" i="8"/>
  <c r="P4" i="8"/>
  <c r="E22" i="6"/>
  <c r="M8" i="7"/>
  <c r="E23" i="6" s="1"/>
  <c r="K34" i="5"/>
  <c r="E11" i="7"/>
  <c r="K28" i="3"/>
  <c r="K34" i="4"/>
  <c r="L34" i="3"/>
  <c r="D31" i="6"/>
  <c r="L11" i="7"/>
  <c r="D32" i="6" s="1"/>
  <c r="L35" i="5"/>
  <c r="L35" i="4"/>
  <c r="E31" i="6" l="1"/>
  <c r="M11" i="7"/>
  <c r="E32" i="6" s="1"/>
  <c r="G22" i="6"/>
  <c r="O8" i="7"/>
  <c r="G23" i="6" s="1"/>
  <c r="F11" i="7"/>
  <c r="L34" i="5"/>
  <c r="M34" i="3"/>
  <c r="L34" i="4"/>
  <c r="L28" i="3"/>
  <c r="O23" i="8"/>
  <c r="O6" i="8"/>
  <c r="K28" i="5"/>
  <c r="K28" i="4"/>
  <c r="E6" i="6"/>
  <c r="O9" i="8"/>
  <c r="N8" i="7"/>
  <c r="F23" i="6" s="1"/>
  <c r="F22" i="6"/>
  <c r="P23" i="8" l="1"/>
  <c r="L28" i="5"/>
  <c r="L28" i="4"/>
  <c r="P9" i="8"/>
  <c r="P6" i="8"/>
  <c r="F6" i="6"/>
  <c r="G11" i="7"/>
  <c r="M34" i="4"/>
  <c r="M34" i="5"/>
  <c r="M28" i="3"/>
  <c r="F31" i="6"/>
  <c r="N11" i="7"/>
  <c r="F32" i="6" s="1"/>
  <c r="Q23" i="8" l="1"/>
  <c r="Q6" i="8"/>
  <c r="M28" i="4"/>
  <c r="Q9" i="8"/>
  <c r="M28" i="5"/>
  <c r="G6" i="6"/>
  <c r="G31" i="6"/>
  <c r="O11" i="7"/>
  <c r="G32" i="6" s="1"/>
</calcChain>
</file>

<file path=xl/sharedStrings.xml><?xml version="1.0" encoding="utf-8"?>
<sst xmlns="http://schemas.openxmlformats.org/spreadsheetml/2006/main" count="913" uniqueCount="444">
  <si>
    <t>Erläuterungen zur Anwendung</t>
  </si>
  <si>
    <t>Finanzplan für Kirchgemeinden | Erarbeitung und Auswertung</t>
  </si>
  <si>
    <t>Teil 1: Erläuterungen zur Anwendung</t>
  </si>
  <si>
    <t>Zweck</t>
  </si>
  <si>
    <t>Der Finanzplan unterstützt die Kirchgemeinde bei der mittelfristigen Finanzplanung. Er zeigt die voraussichtliche Entwicklung von Aufwand, Ertrag, Ergebnis, Steuerfuss, Mitgliederbestand, Vermögen, Fremd- und Eigenkapital sowie der geplanten Investitionen. Er ermöglicht es, finanzielle Entwicklungen frühzeitig zu erkennen und notwendige Massnahmen rechtzeitig einzuleiten.</t>
  </si>
  <si>
    <t>Verwendung</t>
  </si>
  <si>
    <t>Der Finanzplan dient der Exekutive und der Verwaltung als Führungs- und Planungsinstrument. Er unterstützt die Beurteilung finanzieller Entwicklungen und die finanziellen Auswirkungen geplanter Massnahmen und Investitionen. Für Berichte, Präsentationen und Kirchgemeindeversammlungen eignen sich insbesondere die Register «Übersicht», «Finanzkennzahlen» und «Diagramme». Massgebend bleiben die geltenden rechtlichen Grundlagen und Verordnungen.</t>
  </si>
  <si>
    <t>Register und empfohlene Bearbeitungsreihenfolge</t>
  </si>
  <si>
    <t>Reihenfolge</t>
  </si>
  <si>
    <t>1. Erläuterungen zur Anwendung
2. Titelblatt
3. Finanzplan
4. Finanzplan Kurzfassung KA 3-stellig
5. Finanzplan Kurzfassung KA 2-stellig
6. Übersicht
7. Finanzkennzahlen
8. Diagramme</t>
  </si>
  <si>
    <t>Bearbeitung</t>
  </si>
  <si>
    <t>Für die eigentliche Bearbeitung sind hauptsächlich das Titelblatt und das Register «Finanzplan» relevant. Die Kurzfassungen, die Übersicht, die Finanzkennzahlen und die Diagramme werden automatisch aus den erfassten Daten erstellt.</t>
  </si>
  <si>
    <t>Vorgehen</t>
  </si>
  <si>
    <t>1. Titelblatt prüfen</t>
  </si>
  <si>
    <t>Name der Kirchgemeinde erfassen oder überprüfen und die Planungsperiode kontrollieren.</t>
  </si>
  <si>
    <t>2. Grundlagen erfassen</t>
  </si>
  <si>
    <t>Im Register «Finanzplan» sind insbesondere folgende Werte zu erfassen bzw. zu aktualisieren:
• Rechnung des letzten abgeschlossenen Jahres
• aktuelles Budget
• Steuerfuss und Mitgliederbestand
• flüssige Mittel und Finanzanlagen
• Fremdkapital und Eigenkapital
• geplante Investitionen</t>
  </si>
  <si>
    <t>3. Planjahre bearbeiten</t>
  </si>
  <si>
    <t>Teuerungsraten und andere erwartete Entwicklungen erfassen, manuelle Planwerte ergänzen sowie Investitionen und einmalige oder nicht linear verlaufende Entwicklungen berücksichtigen.</t>
  </si>
  <si>
    <t>4. Kurzfassungen prüfen</t>
  </si>
  <si>
    <t>Die Kurzfassungen zur Plausibilisierung verwenden. Insbesondere Aufwand, Ertrag, Ergebnis und grössere Veränderungen gegenüber Budget oder Vorjahr kontrollieren.</t>
  </si>
  <si>
    <t>5. Auswertungen beurteilen</t>
  </si>
  <si>
    <t>Übersicht, Finanzkennzahlen und Diagramme beurteilen. Auffällige Entwicklungen nachvollziehen und die zugrunde liegenden Annahmen bei Bedarf anpassen.</t>
  </si>
  <si>
    <t>Eingaben im Register «Finanzplan»</t>
  </si>
  <si>
    <t>Gelbe Felder</t>
  </si>
  <si>
    <t>Gelb markierte Zellen sind für Eingaben vorgesehen. Formeln und automatisch berechnete Zellen sollen nicht überschrieben werden.</t>
  </si>
  <si>
    <t>M = manuelle Eingabe</t>
  </si>
  <si>
    <t>Positionen mit «M» sind in den Planjahren manuell zu erfassen. «M» ist zu verwenden, wenn die Entwicklung individuell geplant werden muss, insbesondere bei Investitionen, Bilanzpositionen sowie einmaligen oder von Jahr zu Jahr unterschiedlichen Werten.</t>
  </si>
  <si>
    <t>A = automatische Berechnung</t>
  </si>
  <si>
    <t>Positionen mit «A» eignen sich für regelmässig wiederkehrende Aufwendungen und Erträge. Die Planwerte werden auf Basis des Budgets und der in Spalte F erfassten jährlichen Entwicklung automatisch berechnet.</t>
  </si>
  <si>
    <t>Rechnung und Budget</t>
  </si>
  <si>
    <t>In den Spalten H und I werden die Werte der massgebenden Rechnung und des massgebenden Budgets erfasst. Beträge können in Franken und Rappen eingegeben werden; dargestellt werden grundsätzlich ganze Franken.</t>
  </si>
  <si>
    <t>Vorzeichen</t>
  </si>
  <si>
    <t>Erträge, Fremdkapital und Eigenkapital sind mit negativem Vorzeichen zu erfassen. Aufwendungen und Aktiven werden grundsätzlich positiv erfasst.</t>
  </si>
  <si>
    <t>Bemerkungen</t>
  </si>
  <si>
    <t>In Spalte N können Annahmen und Erläuterungen festgehalten werden. Dies erhöht die Nachvollziehbarkeit und erleichtert die spätere Aktualisierung. Die Bemerkungen werden nicht in die Kurzfassungen übertragen.</t>
  </si>
  <si>
    <t>Entwicklung und automatische Hochrechnung</t>
  </si>
  <si>
    <t>Spalte F</t>
  </si>
  <si>
    <t>Für jährlich wiederkehrende Positionen kann in Spalte F die erwartete jährliche Veränderung erfasst werden. Die Planjahre werden automatisch auf Basis des Budgets hochgerechnet.</t>
  </si>
  <si>
    <t>Beispiel</t>
  </si>
  <si>
    <t>Budget 2026: CHF 100’000 | Entwicklung: 2 %
Die Planwerte werden mit einer jährlichen Zunahme von 2 % berechnet.</t>
  </si>
  <si>
    <t>Individuelle Planung</t>
  </si>
  <si>
    <t>Positionen, die voraussichtlich jedes Jahr unterschiedlich ausfallen, sind für die gesamte Planungsperiode einzeln zu erfassen. Dazu können beispielsweise Lohnaufwand, Sozialleistungen oder zeitlich begrenzte Projekte gehören.</t>
  </si>
  <si>
    <t>Einmalige oder nicht linear verlaufende Entwicklungen</t>
  </si>
  <si>
    <t>Verwendung der Zeilen «ausserordentliche Posten»</t>
  </si>
  <si>
    <t>Die Zeile «ausserordentliche Posten» innerhalb der jeweiligen Kontengruppe kann verwendet werden, um eine einmalige oder von der automatischen Hochrechnung abweichende Veränderung der betreffenden Kontengruppe im jeweiligen Planjahr zu ergänzen. Dafür ist kein separates Konto vorgesehen. Die Eingabe erfolgt in der Zusatzzeile bei jener Kontengruppe, zu der der Aufwand oder Ertrag sachlich gehört.</t>
  </si>
  <si>
    <t>Abgrenzung</t>
  </si>
  <si>
    <t>Die Zusatzzeile dient ausschliesslich der Planung. Die sachlich richtige Kontierung in Budget und Jahresrechnung bleibt unverändert. Die dort eingetragenen Werte werden nicht automatisch hochgerechnet.</t>
  </si>
  <si>
    <t>Plausibilisierung</t>
  </si>
  <si>
    <t>Prüffragen</t>
  </si>
  <si>
    <t>1. Entwickelt sich das Eigenkapital plausibel?
2. Ist der notwendige Steuerfuss realistisch?
3. Sind die Investitionen finanzierbar?
4. Entstehen längerfristig strukturelle Defizite?
5. Entwickeln sich die Kennzahlen nachvollziehbar?
6. Sind grössere Aufwand- oder Ertragsveränderungen begründet?</t>
  </si>
  <si>
    <t>Kennzahlen und Auswertungen</t>
  </si>
  <si>
    <t>Vollständige Grundlagen</t>
  </si>
  <si>
    <t>Für aussagekräftige Kennzahlen müssen neben Aufwand und Ertrag auch die Bilanzwerte, insbesondere Finanzvermögen, Fremdkapital und Eigenkapital, nachvollziehbar geplant werden.</t>
  </si>
  <si>
    <t>Kennzahlen</t>
  </si>
  <si>
    <t>Die Kennzahlen werden automatisch aus dem Register «Finanzplan» berechnet. Da die Bilanzwerte in den Planjahren teilweise auf Schätzungen beruhen und vereinfacht dargestellt werden, sind die Kennzahlen als Prognosewerte zu verstehen.</t>
  </si>
  <si>
    <t>Beurteilung</t>
  </si>
  <si>
    <t>Die Kennzahlen dienen als Orientierungshilfe und ersetzen nicht die fachliche Beurteilung der finanziellen Situation. Die Beurteilung und die verwendeten Richtwerte sind im Register «Finanzkennzahlen» dargestellt.</t>
  </si>
  <si>
    <t>Diagramme</t>
  </si>
  <si>
    <t>Die Diagramme stellen wesentliche Entwicklungen grafisch dar. Massgebend bleiben die zugrunde liegenden Werte im Finanzplan und in den Auswertungen.
Die Diagramme werden automatisch aus den Daten des Finanzplans erstellt. Je nach Grösse der Kirchgemeinde kann bei einzelnen Diagrammen eine Anpassung der Achsenskalierung erforderlich sein. Hinweise zur Anpassung der Achseneinstellungen befinden sich im Register «Diagramme».
Bei Bedarf kann der Blattschutz vorübergehend aufgehoben werden.</t>
  </si>
  <si>
    <t>Teil 2: Erläuterung der wichtigsten Planungsbereiche</t>
  </si>
  <si>
    <t>Steuerkraft</t>
  </si>
  <si>
    <t>Die Steuerkraft 100 % wird automatisch aus den Steuererträgen der Gruppen 400 und 401 sowie dem Steuerfuss berechnet. Daraus werden die Steuerkraft je Mitglied und der Steuerertrag je Steuerprozent ermittelt.</t>
  </si>
  <si>
    <t>Steuerfuss</t>
  </si>
  <si>
    <t>Der geltende Steuerfuss wird für jedes Jahr erfasst. Der notwendige Steuerfuss wird automatisch aus dem geplanten Ergebnis und der Steuerkraft berechnet und dient als Orientierung.</t>
  </si>
  <si>
    <t>Mitgliederbestand</t>
  </si>
  <si>
    <t>Der Mitgliederbestand ist für Rechnung, Budget und Planjahre zu erfassen bzw. realistisch fortzuschreiben. Er beeinflusst insbesondere die Steuerkraft je Mitglied und die Kennzahl je Mitglied.</t>
  </si>
  <si>
    <t>Finanzvermögen</t>
  </si>
  <si>
    <t>Flüssige Mittel, kurz- und langfristige Finanzanlagen sowie Sachanlagen des Finanzvermögens werden als geplante Bestände per 31. Dezember erfasst.</t>
  </si>
  <si>
    <t>Fremdkapital</t>
  </si>
  <si>
    <t>Rückstellungen, Finanzverbindlichkeiten sowie Verbindlichkeiten gegenüber Spezialfinanzierungen und Fonds werden als Bestände per 31. Dezember mit negativem Vorzeichen erfasst.</t>
  </si>
  <si>
    <t>Eigenkapital</t>
  </si>
  <si>
    <t>Spezialfinanzierungen, Fonds, Vorfinanzierungen, Reserven und übriges Eigenkapital werden mit negativem Vorzeichen erfasst. Das Jahresergebnis wird in der Entwicklung des Eigenkapitals berücksichtigt.</t>
  </si>
  <si>
    <t>Investitionen</t>
  </si>
  <si>
    <t>Die geplanten Bruttoinvestitionen werden ohne Vorzeichen erfasst. Sie beeinflussen insbesondere den Selbstfinanzierungsgrad und die künftige Entwicklung des Verwaltungsvermögens.</t>
  </si>
  <si>
    <t>Wichtige Hinweise</t>
  </si>
  <si>
    <t>Formeln und Zeilen</t>
  </si>
  <si>
    <t>Beim Einfügen oder Löschen von Zeilen müssen sämtliche Summen, Verknüpfungen, Kennzahlen und Diagramme überprüft werden.</t>
  </si>
  <si>
    <t>Schreibschutz</t>
  </si>
  <si>
    <t>Der Schreibschutz soll unbeabsichtigte Änderungen an Formeln und Aufbau verhindern. Er kann bei Bedarf aufgehoben werden.</t>
  </si>
  <si>
    <t>Aktualisierung</t>
  </si>
  <si>
    <t>Der Finanzplan sollte mindestens im Rahmen des jährlichen Budgetprozesses und bei wesentlichen neuen Erkenntnissen aktualisiert werden.</t>
  </si>
  <si>
    <t>Rundung</t>
  </si>
  <si>
    <t>Beträge können in Franken und Rappen erfasst werden. Die Darstellung erfolgt grundsätzlich in ganzen Franken.</t>
  </si>
  <si>
    <t xml:space="preserve">Finanzplan </t>
  </si>
  <si>
    <t>Musterkirchgemeinde</t>
  </si>
  <si>
    <t>für die Planungsperiode</t>
  </si>
  <si>
    <t>Finanzplan Periode:</t>
  </si>
  <si>
    <t>Entwicklung
Basis: Budget</t>
  </si>
  <si>
    <t>M = manuelle Eingabe
A = wird berechnet</t>
  </si>
  <si>
    <t>Rechnung</t>
  </si>
  <si>
    <t>Budget</t>
  </si>
  <si>
    <t>Plan</t>
  </si>
  <si>
    <t>Periode:</t>
  </si>
  <si>
    <t>CHF</t>
  </si>
  <si>
    <t>ERGEBNIS (- Ertrags- / + Aufwandüberschuss)</t>
  </si>
  <si>
    <t>Steuerkraft 100%</t>
  </si>
  <si>
    <t>A</t>
  </si>
  <si>
    <t>Steuerkraft pro Mitglied</t>
  </si>
  <si>
    <t>Steuerertrag pro Steuerprozent</t>
  </si>
  <si>
    <t>M</t>
  </si>
  <si>
    <t>Anzahl Mitglieder</t>
  </si>
  <si>
    <t>Notwendiger Steuerfuss</t>
  </si>
  <si>
    <t>per 31.12.</t>
  </si>
  <si>
    <t>Gr. 100/102/107/108</t>
  </si>
  <si>
    <t>Flüssige Mittel + kurz- &amp; langfr. Finanzanlagen</t>
  </si>
  <si>
    <t>Gruppe 100</t>
  </si>
  <si>
    <t>Flüssige Mittel + kurzfristige Finanzanlagen</t>
  </si>
  <si>
    <t>Gruppe 102/107</t>
  </si>
  <si>
    <t xml:space="preserve">Kurz- und Langfristige Finanzanlagen </t>
  </si>
  <si>
    <t>Gruppe 108</t>
  </si>
  <si>
    <t xml:space="preserve">Sachanlagen Finanzvermögen </t>
  </si>
  <si>
    <t>Gruppe 14</t>
  </si>
  <si>
    <t>Verwaltungsvermögen (nach Abschreibung)</t>
  </si>
  <si>
    <t>Gr. 206/208/209</t>
  </si>
  <si>
    <t>Total langfristiges Fremdkapital</t>
  </si>
  <si>
    <t>Gruppe 206</t>
  </si>
  <si>
    <t xml:space="preserve">Langfristige Finanzverbindlichkeiten </t>
  </si>
  <si>
    <t>Gruppe 208</t>
  </si>
  <si>
    <t xml:space="preserve">Langfristige Rückstellungen </t>
  </si>
  <si>
    <t>Gruppe 209</t>
  </si>
  <si>
    <t>Verbindlichkeiten gegenüber Spezialfinanz. und Fonds im FK</t>
  </si>
  <si>
    <t>Gruppe 29</t>
  </si>
  <si>
    <t xml:space="preserve">Total Eigenkapital </t>
  </si>
  <si>
    <t>Gruppe 290</t>
  </si>
  <si>
    <t xml:space="preserve">Spezialfinanzierungen </t>
  </si>
  <si>
    <t>Gruppe 291</t>
  </si>
  <si>
    <t>Legate/Fonds</t>
  </si>
  <si>
    <t>Gruppe 292</t>
  </si>
  <si>
    <t>Rücklagen für Projekte und Vorhaben</t>
  </si>
  <si>
    <t>Gruppe 293</t>
  </si>
  <si>
    <t>Vorfinanzierungen</t>
  </si>
  <si>
    <t>Gruppe 296</t>
  </si>
  <si>
    <t>Neubewertungsreserve Finanzanlagen</t>
  </si>
  <si>
    <t>Konto 2980</t>
  </si>
  <si>
    <t xml:space="preserve">Übriges Eigenkapital </t>
  </si>
  <si>
    <t>Konto 2990</t>
  </si>
  <si>
    <t>Jahresergebnis</t>
  </si>
  <si>
    <t>(Brutto)</t>
  </si>
  <si>
    <t>Investitionen (Brutto-Ausgaben)</t>
  </si>
  <si>
    <t>Aufwand</t>
  </si>
  <si>
    <t>Personalaufwand</t>
  </si>
  <si>
    <t>Tag- und Sitzungsgelder</t>
  </si>
  <si>
    <t>Tag- und Sitzungsgelder an Behörden und Kommissionen</t>
  </si>
  <si>
    <t>a.o.</t>
  </si>
  <si>
    <t>ausserordentliche Posten</t>
  </si>
  <si>
    <t>Löhne</t>
  </si>
  <si>
    <t>Lohnaufwand Personal</t>
  </si>
  <si>
    <t>Rückerstattung von Löhnen</t>
  </si>
  <si>
    <t>Temporäre Arbeitskräfte</t>
  </si>
  <si>
    <t>Entschädigungen an Private im Auftragsverhältnis</t>
  </si>
  <si>
    <t>Zulagen</t>
  </si>
  <si>
    <t>Familienzulagen</t>
  </si>
  <si>
    <t>Büroentschädigung</t>
  </si>
  <si>
    <t>Übrige Zulagen</t>
  </si>
  <si>
    <t>Arbeitgeberbeiträge</t>
  </si>
  <si>
    <t>AG-Beiträge AHV, IV, EO, ALV, FAK</t>
  </si>
  <si>
    <t>AG-Beiträge Pensionskasse</t>
  </si>
  <si>
    <t>AG-Beiträge an Unfallversicherungen</t>
  </si>
  <si>
    <t>AG-Beiträge an Krankentaggeldvers.</t>
  </si>
  <si>
    <t>Arbeitgeberleistungen</t>
  </si>
  <si>
    <t>Ruhegehälter</t>
  </si>
  <si>
    <t>Übriger Personalaufwand</t>
  </si>
  <si>
    <t>Aus- und Weiterbildung</t>
  </si>
  <si>
    <t>Personalwerbung</t>
  </si>
  <si>
    <t>ausserordentliche Posten / Personalrekrutierung</t>
  </si>
  <si>
    <t>Sach- und übriger Betriebsaufwand</t>
  </si>
  <si>
    <t>Material und Warenaufwand</t>
  </si>
  <si>
    <t>Büromaterial</t>
  </si>
  <si>
    <t>Betriebs- und Verbrauchsmaterial</t>
  </si>
  <si>
    <t>Drucksachen, Publikationen</t>
  </si>
  <si>
    <t>Fachliteratur, Zeitschriften</t>
  </si>
  <si>
    <t>Lehrmittel</t>
  </si>
  <si>
    <t>Lebensmittel</t>
  </si>
  <si>
    <t>Übriger Material und Warenaufwand</t>
  </si>
  <si>
    <t>Nicht aktivierbare Anlagen</t>
  </si>
  <si>
    <t>Anschaffung Büromöbel und Geräte ohne IT</t>
  </si>
  <si>
    <t>Anschaffung Maschinen, Geräte und Fahrzeuge</t>
  </si>
  <si>
    <t>Kleider, Wäsche, Vorhänge</t>
  </si>
  <si>
    <t>Anschaffungen IT (Hard- und Software)</t>
  </si>
  <si>
    <t>Ver- und Entsorgung Liegenschaften VV</t>
  </si>
  <si>
    <t>Dienstleistungen und Honorare</t>
  </si>
  <si>
    <t>Dienstleistungen Dritter</t>
  </si>
  <si>
    <t>Planungen und Projektierungen Dritter</t>
  </si>
  <si>
    <t>Honorare externe Berater, Gutachter, Fachexperten etc.</t>
  </si>
  <si>
    <t>Informatik-Nutzungsaufwand</t>
  </si>
  <si>
    <t>Sachversicherungsprämien</t>
  </si>
  <si>
    <t>Steuern und Abgaben</t>
  </si>
  <si>
    <t>Kurse, Prüfungen, Beratungen</t>
  </si>
  <si>
    <t>Baulicher und betrieblicher Unterhalt</t>
  </si>
  <si>
    <t>Unterhalt an Grundstücken</t>
  </si>
  <si>
    <t>Unterhalt Gebäude</t>
  </si>
  <si>
    <t>Unterhalt an Wald</t>
  </si>
  <si>
    <t>Unterhalt übrige Sachanlagen</t>
  </si>
  <si>
    <t>Unterhalt Mobilien und immaterielle Anlagen</t>
  </si>
  <si>
    <t>Unterhalt Büromöbel und -geräte</t>
  </si>
  <si>
    <t>Unterhalt Maschinen, Geräte, Fahrzeuge, Orgel</t>
  </si>
  <si>
    <t>Unterhalt IT Hardware</t>
  </si>
  <si>
    <t>Unterhalt IT Software</t>
  </si>
  <si>
    <t>Übrige mobile Anlagen</t>
  </si>
  <si>
    <t>Mieten, Leasing, Pachten, Benützungsgebühren</t>
  </si>
  <si>
    <t>Miete und Pacht Liegenschaften</t>
  </si>
  <si>
    <t>Mieten, Benützungskosten Anlagen</t>
  </si>
  <si>
    <t>Raten für operatives Leasing</t>
  </si>
  <si>
    <t>Übrige Mieten und Benützungskosten</t>
  </si>
  <si>
    <t>Spesenentschädigungen</t>
  </si>
  <si>
    <t>Reisekosten und Spesen</t>
  </si>
  <si>
    <t>Exkursionen, Reisen, Lager</t>
  </si>
  <si>
    <t>Wertberichtigungen auf Forderungen</t>
  </si>
  <si>
    <t>Steuerabschreibungen</t>
  </si>
  <si>
    <t>Verschiedener Betriebsaufwand</t>
  </si>
  <si>
    <t>Schadenersatzleistungen</t>
  </si>
  <si>
    <t>Abgeltung von Rechten</t>
  </si>
  <si>
    <t>Übriger Sachaufwand</t>
  </si>
  <si>
    <t>Abschreibungen Verwaltungsvermögen</t>
  </si>
  <si>
    <t>Sachanlagen VV</t>
  </si>
  <si>
    <t>Planmässige Abschreibungen Sachanlagen</t>
  </si>
  <si>
    <t>Ausserplanmässige Abschreibungen VV</t>
  </si>
  <si>
    <t>Abschreibungen immaterielle Anlagen</t>
  </si>
  <si>
    <t>Planmässige Abschreibungen immaterielle Anlagen</t>
  </si>
  <si>
    <t>Ausserplanmässige Abschreibungen immaterielle Anlagen</t>
  </si>
  <si>
    <t>Finanzaufwand</t>
  </si>
  <si>
    <t>Zinsaufwand</t>
  </si>
  <si>
    <t>Verzinsung kurzfristige Verbindlichkeiten</t>
  </si>
  <si>
    <t>Verzinsung langfristig Verbindlichkeiten</t>
  </si>
  <si>
    <t>Übrige Passivzinsen</t>
  </si>
  <si>
    <t>Realisierte Kursverluste</t>
  </si>
  <si>
    <t>Realisierte Kursverluste auf Finanzanlagen FV</t>
  </si>
  <si>
    <t>Realisierte Kursverluste auf Sachanlagen FV</t>
  </si>
  <si>
    <t>Kursverluste Fremdwährungen</t>
  </si>
  <si>
    <t>Kapitalbeschaffungs- und verwaltungskosten</t>
  </si>
  <si>
    <t>Kapitalbeschaffung und -verwaltung</t>
  </si>
  <si>
    <t>Liegenschaftsaufwand Finanzvermögen</t>
  </si>
  <si>
    <t>Baulicher Unterhalt Liegenschaften FV</t>
  </si>
  <si>
    <t>Nicht baulicher Unterhalt Liegenschaften FV</t>
  </si>
  <si>
    <t>Übriger Liegenschaftsaufwand FV</t>
  </si>
  <si>
    <t>Wertberichtigung Anlagen FV</t>
  </si>
  <si>
    <t>Wertberichtigung Finanzanlagen FV</t>
  </si>
  <si>
    <t>Wertberichtigungen Sachanlagen FV</t>
  </si>
  <si>
    <t>Wertberichtigungen übrige Sachanlagen FV</t>
  </si>
  <si>
    <t>Verschiedener Finanzaufwand</t>
  </si>
  <si>
    <t>Übriger Finanzaufwand</t>
  </si>
  <si>
    <t>Einlagen in Fonds und Spezialfinanzierungen</t>
  </si>
  <si>
    <t>Einlagen  in Fonds und Spezialfin. im Fremdkapital</t>
  </si>
  <si>
    <t>Einlagen in Spezialfinanzierungen im FK</t>
  </si>
  <si>
    <t>Einlagen in Fonds des FK</t>
  </si>
  <si>
    <t>Einlagen in Legate und Stiftungen des FK</t>
  </si>
  <si>
    <t>Einlagen in übrige zweckgebundene Fremdmittel des FK</t>
  </si>
  <si>
    <t>Einlagen in Fonds und Spezialfin. im Eigenkapital</t>
  </si>
  <si>
    <t>Einlagen in Spezialfinanzierungen EK</t>
  </si>
  <si>
    <t>Einlagen in Fonds des EK</t>
  </si>
  <si>
    <t>Einlagen in Legate und Stiftungen ohne eigene Rechtspers. im EK</t>
  </si>
  <si>
    <t>Transferaufwand</t>
  </si>
  <si>
    <t>Ertragsanteile an Dritte</t>
  </si>
  <si>
    <t>Zentralsteuer</t>
  </si>
  <si>
    <t xml:space="preserve">Entschädigungen an Gemeinwesen </t>
  </si>
  <si>
    <t>Entschädigung an Landeskirche und Kanton</t>
  </si>
  <si>
    <t>Entschädigung an politische Gemeinden</t>
  </si>
  <si>
    <t>Entschädigung an Kirchgemeinden</t>
  </si>
  <si>
    <t>Entschädigung an Zweckverbände</t>
  </si>
  <si>
    <t>Beiträge an Gemeinwesen und Dritte</t>
  </si>
  <si>
    <t>Diakoniebeiträge Schweiz</t>
  </si>
  <si>
    <t>Diakoniebeiträge lokal</t>
  </si>
  <si>
    <t>Diakoniebeiträge Thurgau</t>
  </si>
  <si>
    <t>Beiträge an private Organisationen ohne Erwerbszweck</t>
  </si>
  <si>
    <t>Diakoniebeiträge Ausland</t>
  </si>
  <si>
    <t>Diakoniebeiträge an Private</t>
  </si>
  <si>
    <t>Verschiedener Transferaufwand</t>
  </si>
  <si>
    <t>Übriger Transferaufwand</t>
  </si>
  <si>
    <t>Durchlaufende Beiträge</t>
  </si>
  <si>
    <t>Weiterleitung Kollekten</t>
  </si>
  <si>
    <t xml:space="preserve">Weiterleitung div. Beiträge  </t>
  </si>
  <si>
    <t>Ausserordentlicher Aufwand</t>
  </si>
  <si>
    <t>Zusätzliche Abschreibungen</t>
  </si>
  <si>
    <t xml:space="preserve">Zusätzliche Abschreibungen </t>
  </si>
  <si>
    <t>Ausserordentlicher Finanzaufwand</t>
  </si>
  <si>
    <t>Ausserordentlicher Finanzaufwand, a.o. Wertberichtigungen</t>
  </si>
  <si>
    <t>Einlagen in das Eigenkapital</t>
  </si>
  <si>
    <t>Einlagen in Rücklagen</t>
  </si>
  <si>
    <t>Einlagen in Vorfinanzierungen des EK</t>
  </si>
  <si>
    <t>Einlagen in Neubewertungsreserven</t>
  </si>
  <si>
    <t>Einlagen in übriges Eigenkapital</t>
  </si>
  <si>
    <t>Abtragung Bilanzfehlbetrag</t>
  </si>
  <si>
    <t>Interne Verrechnungen</t>
  </si>
  <si>
    <t>Interne Verrechnung von Material- und Warenbezüge</t>
  </si>
  <si>
    <t>Interne Verrechnung von Dienstleistungen</t>
  </si>
  <si>
    <t>Interne Verrechnung von Pacht, Mieten, Benützungskosten</t>
  </si>
  <si>
    <t>Interne Verrechnung von Betriebs- und Verwaltungskosten</t>
  </si>
  <si>
    <t>Kalk. Zinsen und Finanzaufwand</t>
  </si>
  <si>
    <t>Übertragungen</t>
  </si>
  <si>
    <t>Übrige interne Verrechnungen</t>
  </si>
  <si>
    <t>Ertrag</t>
  </si>
  <si>
    <t>Steuerertrag</t>
  </si>
  <si>
    <t>Direkte Steuern natürliche Personen</t>
  </si>
  <si>
    <t>Einkommenssteuern natürliche Personen</t>
  </si>
  <si>
    <t>Vermögenssteuern natürliche Personen</t>
  </si>
  <si>
    <t>Quellensteuern natürliche Personen</t>
  </si>
  <si>
    <t>Einkommenssteuern natürliche Personen aus Vorjahren</t>
  </si>
  <si>
    <t>Vermögenssteuern natürliche Personen aus Vorjahren</t>
  </si>
  <si>
    <t>Nachsteuern und Bussen</t>
  </si>
  <si>
    <t>Übrige direkte Steuern natürliche Personen</t>
  </si>
  <si>
    <t>Direkte Steuern juristische Personen</t>
  </si>
  <si>
    <t>Gewinn- und Kapitalsteuern juristische Personen</t>
  </si>
  <si>
    <t>Gewinn- und Kapitalsteuern juristische Personen aus Vorjahren</t>
  </si>
  <si>
    <t xml:space="preserve">Nachsteuern und Bussen </t>
  </si>
  <si>
    <t>Übrige direkte Steuern juristische Personen</t>
  </si>
  <si>
    <t>Übrige direkte Steuern</t>
  </si>
  <si>
    <t>Grundstückgewinnsteuern</t>
  </si>
  <si>
    <t>Entgelte</t>
  </si>
  <si>
    <t>Schul- und Kursgelder</t>
  </si>
  <si>
    <t>Schulgelder</t>
  </si>
  <si>
    <t>Kursgelder</t>
  </si>
  <si>
    <t>Benützungsgebühren und Dienstleistungen</t>
  </si>
  <si>
    <t>Erlöse aus Verkauf</t>
  </si>
  <si>
    <t>Verkäufe</t>
  </si>
  <si>
    <t>Rückerstattungen</t>
  </si>
  <si>
    <t>Rückerstattungen und Kostenbeteiligungen Dritter</t>
  </si>
  <si>
    <t>Übrige Entgelte</t>
  </si>
  <si>
    <t>Verschiedene Erträge</t>
  </si>
  <si>
    <t>Verschiedene Erträge aus dem kirchlichen Leben</t>
  </si>
  <si>
    <t>Übriger betrieblicher Ertrag</t>
  </si>
  <si>
    <t>Aktivierung Eigenleistung</t>
  </si>
  <si>
    <t>Aktivierung Projektierungskosten</t>
  </si>
  <si>
    <t xml:space="preserve">Übriger Ertrag </t>
  </si>
  <si>
    <t>Finanzertrag</t>
  </si>
  <si>
    <t>Zinsertrag</t>
  </si>
  <si>
    <t>Zinsen flüssige Mittel</t>
  </si>
  <si>
    <t>Zinsen auf Kirchensteuern</t>
  </si>
  <si>
    <t>Zinsen Finanzanlagen</t>
  </si>
  <si>
    <t>Übrige Zinsen von Finanzvermögen</t>
  </si>
  <si>
    <t>Realisierte Gewinne FV</t>
  </si>
  <si>
    <t>Gewinne aus Verkäufen von Finanzanlagen FV</t>
  </si>
  <si>
    <t>Gewinn aus Verkäufen von Sachanlagen</t>
  </si>
  <si>
    <t>Kursgewinne Fremdwährungen FV</t>
  </si>
  <si>
    <t>Beteiligungsertrag Finanzvermögen</t>
  </si>
  <si>
    <t>Dividenden</t>
  </si>
  <si>
    <t>Übriger Beteiligungsertrag</t>
  </si>
  <si>
    <t>Liegenschaftenertrag FV</t>
  </si>
  <si>
    <t>Pacht und Mietzinsen Liegenschaften FV</t>
  </si>
  <si>
    <t>Vergütung für Dienstwohnungen FV</t>
  </si>
  <si>
    <t>Vergütung von Benützungen Liegenschaften FV</t>
  </si>
  <si>
    <t>Übriger Liegenschaftenertrag FV</t>
  </si>
  <si>
    <t>Wertberichtigungen Anlagen FV</t>
  </si>
  <si>
    <t>Wertberichtigung Sachanlagen FV</t>
  </si>
  <si>
    <t>Marktwertanpassungen Sachanlagen FV</t>
  </si>
  <si>
    <t>Liegenschaftenertrag VV</t>
  </si>
  <si>
    <t>Pacht- und Mietzinse Liegenschaften VV</t>
  </si>
  <si>
    <t>Vergütung Dienstwohnungen VV</t>
  </si>
  <si>
    <t>Vergütung für Benützung Liegenschaften VV</t>
  </si>
  <si>
    <t>Übrige Erträge Liegenschaften VV</t>
  </si>
  <si>
    <t>Entnahmen aus Fonds und Spezialfinanzierungen</t>
  </si>
  <si>
    <t>Entnahmen aus Fonds und Spezialfinanzierungen FK</t>
  </si>
  <si>
    <t>Entnahmen aus Spezialfinanzierungen des FK</t>
  </si>
  <si>
    <t>Entnahmen aus Fonds des FK</t>
  </si>
  <si>
    <t>Entnahmen aus Legaten und Stiftungen FK</t>
  </si>
  <si>
    <t>Entnahmen aus übrigen zweckgebundenen Fremdmittel des FK</t>
  </si>
  <si>
    <t>Entnahmen aus Fonds und Spezialfinanzierungen EK</t>
  </si>
  <si>
    <t>Entnahmen aus Spezialfinanzierungen des EK</t>
  </si>
  <si>
    <t>Entnahmen aus Fonds EK</t>
  </si>
  <si>
    <t>Entnahmen aus Legaten und Stiftungen ohne eigene Rechtspers.</t>
  </si>
  <si>
    <t>Transferertrag</t>
  </si>
  <si>
    <t>Entschädigungen von Gemeinwesen</t>
  </si>
  <si>
    <t>Entschädigung von Kantonen</t>
  </si>
  <si>
    <t>Entschädigung von Gemeinden</t>
  </si>
  <si>
    <t>Entschädigung von Kirchgemeinden</t>
  </si>
  <si>
    <t>Entschädigung von Zweckverbänden</t>
  </si>
  <si>
    <t>Finanzausgleichs-, Übergangs-, Fusions- und Härtefallbeiträge</t>
  </si>
  <si>
    <t>Finanzausgleich der LKTG</t>
  </si>
  <si>
    <t>Übergangsbeiträge</t>
  </si>
  <si>
    <t>Fusionsbeiträge</t>
  </si>
  <si>
    <t>Härtefallbeiträge / Baubeiträge</t>
  </si>
  <si>
    <t>Mindestausstattung</t>
  </si>
  <si>
    <t>Ausserordentliche Beiträge LKTG</t>
  </si>
  <si>
    <t>Beiträge von Gemeinwesen und Dritten</t>
  </si>
  <si>
    <t>Beiträge von Kantonen und Landeskirche</t>
  </si>
  <si>
    <t>Beiträge von Gemeinden und Gemeindezweckverbänden</t>
  </si>
  <si>
    <t>Beiträge von Unternehmungen</t>
  </si>
  <si>
    <t>Beiträge von Privaten</t>
  </si>
  <si>
    <t>Verschiedener Transferertrag</t>
  </si>
  <si>
    <t>Übriger Transferertrag</t>
  </si>
  <si>
    <t>Rückverteilungen</t>
  </si>
  <si>
    <t>Eingang Kollekten</t>
  </si>
  <si>
    <t>Eingang div. Beiträge</t>
  </si>
  <si>
    <t>Ausserordentlicher Ertrag</t>
  </si>
  <si>
    <t>Ausserordentliche Finanzerträge</t>
  </si>
  <si>
    <t>Geldwirksamer ausserordentlicher Finanzertrag</t>
  </si>
  <si>
    <t>Buchmässiger a.o. Finanzertrag, a.o. Wertberichtigungen</t>
  </si>
  <si>
    <t>Entnahmen aus dem EK</t>
  </si>
  <si>
    <t>Entnahmen aus Rücklagen</t>
  </si>
  <si>
    <t>Entnahmen aus Vorfinanzierungen des EK</t>
  </si>
  <si>
    <t>Entnahmen aus Neubewertungsreserven</t>
  </si>
  <si>
    <t>Entnahmen aus übrigem Eigenkapital</t>
  </si>
  <si>
    <t>Entnahmen aus dem kumulierten Ergebnis der Vorjahre</t>
  </si>
  <si>
    <t>Abschlusskonten</t>
  </si>
  <si>
    <t>Abschluss Erfolgsrechnung</t>
  </si>
  <si>
    <t>Abschluss allgemeiner Haushalt</t>
  </si>
  <si>
    <t>ERTRAGS (-) / AUFWANDÜBERSCHUSS (+)</t>
  </si>
  <si>
    <t>Gr. 205/206/208/209</t>
  </si>
  <si>
    <t>Finanzielle Übersicht</t>
  </si>
  <si>
    <t>Kennzahl</t>
  </si>
  <si>
    <t>1. Wesentliche Entwicklungen</t>
  </si>
  <si>
    <t>2. Erfolgsrechnung im Überblick</t>
  </si>
  <si>
    <t>Total Ertrag</t>
  </si>
  <si>
    <t>Total Aufwand</t>
  </si>
  <si>
    <t>Ergebnis</t>
  </si>
  <si>
    <t>Ergebnis in % des Aufwands</t>
  </si>
  <si>
    <t>3. Finanzkennzahlen</t>
  </si>
  <si>
    <t>Nettoverschuldungsquotient</t>
  </si>
  <si>
    <t>Selbstfinanzierungsgrad</t>
  </si>
  <si>
    <t>Zinsbelastungsanteil</t>
  </si>
  <si>
    <t>Nettoschuld / Nettovermögen je Mitglied</t>
  </si>
  <si>
    <t>Bilanzüberschussquotient</t>
  </si>
  <si>
    <t>Finanzkennzahlen und Entwicklung</t>
  </si>
  <si>
    <t>Die Kennzahlen werden automatisch aus den Daten des Finanzplans berechnet. Die Aussagekraft der Kennzahlen hängt wesentlich von einer realistischen Planung der Bilanzwerte (Finanzvermögen, Fremdkapital und Eigenkapital) ab. Da die Planwerte teilweise auf Annahmen und Schätzungen beruhen, sind die Kennzahlen als Prognosewerte zu verstehen.</t>
  </si>
  <si>
    <t>Aussage: Zeigt, welcher Anteil der Fiskalerträge erforderlich wäre, um die Nettoverschuldung abzutragen. Ein negativer Wert bedeutet Nettovermögen.</t>
  </si>
  <si>
    <t>Richtwerte: &lt; -100 % sehr gut; -100 bis &lt; 0 % gut; 0 bis 100 % mittel; &gt; 100 bis 150 % genügend; &gt; 150 % schlecht</t>
  </si>
  <si>
    <t>Aussage: Zeigt, in welchem Ausmass die Investitionen durch selbst erwirtschaftete Mittel finanziert werden können.</t>
  </si>
  <si>
    <t>Richtwerte: &gt; 100 % ideal; 80 bis 100 % gut bis vertretbar; 50 bis &lt; 80 % problematisch; &lt; 50 % ungenügend</t>
  </si>
  <si>
    <t>Aussage: Zeigt, welcher Anteil des laufenden Ertrags durch den Nettozinsaufwand gebunden ist.</t>
  </si>
  <si>
    <t>Richtwerte: bis 4 % gut; &gt; 4 bis 9 % genügend; &gt; 9 % schlecht</t>
  </si>
  <si>
    <t>Aussage: Dient als Gradmesser für die Verschuldung. Ein negativer Wert entspricht einem Nettovermögen je Mitglied.</t>
  </si>
  <si>
    <t>Richtwerte: &lt; CHF 0 Nettovermögen; CHF 0 bis 1’000 geringe; CHF 1’001 bis 2’500 mittlere; CHF 2’501 bis 5’000 hohe; &gt; CHF 5’000 sehr hohe Verschuldung</t>
  </si>
  <si>
    <t>Aussage: Zeigt das Verhältnis des zweckfreien Eigenkapitals zum Zentralsteuerertrag.</t>
  </si>
  <si>
    <t>Richtwerte: &lt; 0 % kritisch; 0 bis 15 % schlecht; &gt; 15 bis 45 % mittel; &gt; 45 bis 90 % gut; &gt; 90 % sehr gut</t>
  </si>
  <si>
    <t>Daten-Zusammenfassung</t>
  </si>
  <si>
    <t>Hinweise zu den Diagrammen</t>
  </si>
  <si>
    <t>Grafik Jahreserg./Anz. Mitgl./EK</t>
  </si>
  <si>
    <t>Die Diagramme werden automatisch aus den Daten des Finanzplans erstellt. 
Je nach Grösse der Kirchgemeinde kann es erforderlich sein, die Achsenskalierung einzelner Diagramme anzupassen.
Bei aktiviertem Blattschutz kann die Anpassung von Diagrammen oder Achsen eingeschränkt sein. In diesem Fall ist der Blattschutz vorübergehend aufzuheben.
Die Diagramme können bei Bedarf in Berichte, Präsentationen oder Behördenunterlagen übernommen werden.</t>
  </si>
  <si>
    <t>Erfolgsrechnung</t>
  </si>
  <si>
    <t>Mitglieder</t>
  </si>
  <si>
    <t>Eigenkapital (EK)</t>
  </si>
  <si>
    <t>Grafik Entwicklung Eigenkapital</t>
  </si>
  <si>
    <t>Grafik Jahresergebnis</t>
  </si>
  <si>
    <t>Achsenskalierung anpassen</t>
  </si>
  <si>
    <t>1. Gewünschte Zahlenachse im Diagramm anklicken.</t>
  </si>
  <si>
    <t>2. Mit der rechten Maustaste «Achse formatieren» wählen.</t>
  </si>
  <si>
    <t>Grafik Entwicklung Mitglieder</t>
  </si>
  <si>
    <t>3. Unter «Achsenoptionen» Minimum und Maximum prüfen.</t>
  </si>
  <si>
    <t>4. Bei Bedarf «Automatisch» wählen oder passende feste Werte eintragen.</t>
  </si>
  <si>
    <t>5. Die Haupteinheit prüfen und bei Bedarf anpassen.</t>
  </si>
  <si>
    <t>Grafik Entw. JA-Erg. &amp; Anzahl Mitglieder</t>
  </si>
  <si>
    <t>Beispiel: Bei einer kleinen Kirchgemeinde kann die Mitgliederlinie fehlen, wenn die Achse auf eine deutlich höhere Mitgliederzahl eingestellt ist. In diesem Fall Minimum und Maximum an die tatsächlichen Werte anpassen oder auf «Automatisch» setzen.</t>
  </si>
  <si>
    <t>Grafik Jahresergebnis / Eigenkapital</t>
  </si>
  <si>
    <t>2025 - 2031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</si>
</sst>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 #,##0.00_ ;_ * \-#,##0.00_ ;_ * &quot;-&quot;??_ ;_ @_ "/>
    <numFmt numFmtId="164" formatCode="_-* #,##0.00_-;\-* #,##0.00_-;_-* &quot;-&quot;??_-;_-@_-"/>
    <numFmt numFmtId="165" formatCode="#,##0.00_ ;[Red]\-#,##0.00\ "/>
    <numFmt numFmtId="166" formatCode="#,##0_ ;[Red]\-#,##0\ "/>
    <numFmt numFmtId="167" formatCode="_ * #,##0_ ;_ * \-#,##0_ ;_ * &quot;-&quot;??_ ;_ @_ "/>
    <numFmt numFmtId="168" formatCode="0.00\ %"/>
    <numFmt numFmtId="169" formatCode="0.0%"/>
    <numFmt numFmtId="170" formatCode="0.00%;[Red]\(0.00%\);\-"/>
  </numFmts>
  <fonts count="48" x14ac:knownFonts="1">
    <font>
      <sz val="10"/>
      <color indexed="8"/>
      <name val="MS Sans Serif"/>
    </font>
    <font>
      <sz val="11"/>
      <color theme="1"/>
      <name val="Calibri"/>
      <family val="2"/>
      <scheme val="minor"/>
    </font>
    <font>
      <sz val="12"/>
      <color indexed="8"/>
      <name val="Arial"/>
      <family val="2"/>
    </font>
    <font>
      <b/>
      <sz val="18"/>
      <color indexed="8"/>
      <name val="Arial"/>
      <family val="2"/>
    </font>
    <font>
      <b/>
      <sz val="10"/>
      <color indexed="8"/>
      <name val="Arial"/>
      <family val="2"/>
    </font>
    <font>
      <sz val="10"/>
      <color indexed="8"/>
      <name val="Arial"/>
      <family val="2"/>
    </font>
    <font>
      <sz val="10"/>
      <color indexed="8"/>
      <name val="MS Sans Serif"/>
      <family val="2"/>
    </font>
    <font>
      <b/>
      <sz val="15"/>
      <color theme="3"/>
      <name val="Calibri"/>
      <family val="2"/>
      <scheme val="minor"/>
    </font>
    <font>
      <b/>
      <sz val="13"/>
      <color theme="3"/>
      <name val="Calibri"/>
      <family val="2"/>
      <scheme val="minor"/>
    </font>
    <font>
      <b/>
      <sz val="11"/>
      <color theme="3"/>
      <name val="Calibri"/>
      <family val="2"/>
      <scheme val="minor"/>
    </font>
    <font>
      <b/>
      <sz val="10"/>
      <name val="Arial"/>
      <family val="2"/>
    </font>
    <font>
      <sz val="10"/>
      <name val="Arial"/>
      <family val="2"/>
    </font>
    <font>
      <b/>
      <i/>
      <sz val="14"/>
      <color indexed="8"/>
      <name val="Arial"/>
      <family val="2"/>
    </font>
    <font>
      <sz val="8"/>
      <color indexed="8"/>
      <name val="Arial"/>
      <family val="2"/>
    </font>
    <font>
      <b/>
      <i/>
      <sz val="10"/>
      <color indexed="8"/>
      <name val="Arial"/>
      <family val="2"/>
    </font>
    <font>
      <b/>
      <i/>
      <sz val="8"/>
      <color indexed="8"/>
      <name val="Arial"/>
      <family val="2"/>
    </font>
    <font>
      <sz val="10"/>
      <color indexed="10"/>
      <name val="Arial"/>
      <family val="2"/>
    </font>
    <font>
      <sz val="6"/>
      <color indexed="8"/>
      <name val="Arial"/>
      <family val="2"/>
    </font>
    <font>
      <b/>
      <i/>
      <sz val="10"/>
      <color indexed="10"/>
      <name val="Arial"/>
      <family val="2"/>
    </font>
    <font>
      <b/>
      <sz val="10"/>
      <color indexed="10"/>
      <name val="Arial"/>
      <family val="2"/>
    </font>
    <font>
      <b/>
      <i/>
      <sz val="10"/>
      <name val="Arial"/>
      <family val="2"/>
    </font>
    <font>
      <b/>
      <i/>
      <sz val="14"/>
      <name val="Arial"/>
      <family val="2"/>
    </font>
    <font>
      <i/>
      <sz val="14"/>
      <color indexed="8"/>
      <name val="Arial"/>
      <family val="2"/>
    </font>
    <font>
      <sz val="8"/>
      <name val="Arial"/>
      <family val="2"/>
    </font>
    <font>
      <b/>
      <sz val="8"/>
      <color indexed="8"/>
      <name val="Arial"/>
      <family val="2"/>
    </font>
    <font>
      <b/>
      <sz val="8"/>
      <name val="Arial"/>
      <family val="2"/>
    </font>
    <font>
      <sz val="8"/>
      <color indexed="10"/>
      <name val="Arial"/>
      <family val="2"/>
    </font>
    <font>
      <sz val="10"/>
      <color indexed="8"/>
      <name val="Arial Narrow"/>
      <family val="2"/>
    </font>
    <font>
      <sz val="10"/>
      <name val="Arial Narrow"/>
      <family val="2"/>
    </font>
    <font>
      <sz val="11"/>
      <name val="Calibri"/>
      <family val="2"/>
      <scheme val="minor"/>
    </font>
    <font>
      <i/>
      <sz val="10"/>
      <color indexed="8"/>
      <name val="Arial"/>
      <family val="2"/>
    </font>
    <font>
      <b/>
      <sz val="10"/>
      <color rgb="FFFFFFFF"/>
      <name val="Arial"/>
      <family val="2"/>
    </font>
    <font>
      <b/>
      <sz val="12"/>
      <name val="Arial"/>
      <family val="2"/>
    </font>
    <font>
      <i/>
      <sz val="10"/>
      <color theme="5"/>
      <name val="Arial"/>
      <family val="2"/>
    </font>
    <font>
      <b/>
      <sz val="18"/>
      <color rgb="FFFFFFFF"/>
      <name val="Arial"/>
      <family val="2"/>
    </font>
    <font>
      <sz val="11"/>
      <color rgb="FF595959"/>
      <name val="Arial"/>
      <family val="2"/>
    </font>
    <font>
      <i/>
      <sz val="9"/>
      <color rgb="FF595959"/>
      <name val="Arial"/>
      <family val="2"/>
    </font>
    <font>
      <b/>
      <sz val="11"/>
      <color rgb="FFFFFFFF"/>
      <name val="Arial"/>
      <family val="2"/>
    </font>
    <font>
      <b/>
      <sz val="12"/>
      <color rgb="FFFFFFFF"/>
      <name val="Arial"/>
      <family val="2"/>
    </font>
    <font>
      <b/>
      <sz val="14"/>
      <color rgb="FFFFFFFF"/>
      <name val="Arial"/>
      <family val="2"/>
    </font>
    <font>
      <sz val="11"/>
      <color indexed="8"/>
      <name val="MS Sans Serif"/>
    </font>
    <font>
      <sz val="12"/>
      <color indexed="8"/>
      <name val="MS Sans Serif"/>
    </font>
    <font>
      <i/>
      <sz val="10"/>
      <color rgb="FF595959"/>
      <name val="Arial"/>
      <family val="2"/>
    </font>
    <font>
      <b/>
      <i/>
      <sz val="12"/>
      <color indexed="8"/>
      <name val="Arial"/>
      <family val="2"/>
    </font>
    <font>
      <i/>
      <sz val="10"/>
      <color rgb="FFC00000"/>
      <name val="Arial"/>
      <family val="2"/>
    </font>
    <font>
      <sz val="12"/>
      <name val="Arial"/>
      <family val="2"/>
    </font>
    <font>
      <b/>
      <sz val="12"/>
      <color rgb="FF595959"/>
      <name val="Arial"/>
      <family val="2"/>
    </font>
    <font>
      <b/>
      <sz val="12"/>
      <color indexed="8"/>
      <name val="MS Sans Serif"/>
    </font>
  </fonts>
  <fills count="16">
    <fill>
      <patternFill patternType="none"/>
    </fill>
    <fill>
      <patternFill patternType="gray125"/>
    </fill>
    <fill>
      <patternFill patternType="solid">
        <fgColor indexed="43"/>
        <bgColor indexed="64"/>
      </patternFill>
    </fill>
    <fill>
      <patternFill patternType="solid">
        <fgColor indexed="42"/>
        <bgColor indexed="64"/>
      </patternFill>
    </fill>
    <fill>
      <patternFill patternType="solid">
        <fgColor indexed="44"/>
        <bgColor indexed="64"/>
      </patternFill>
    </fill>
    <fill>
      <patternFill patternType="solid">
        <fgColor theme="4" tint="0.79998168889431442"/>
        <bgColor indexed="64"/>
      </patternFill>
    </fill>
    <fill>
      <patternFill patternType="solid">
        <fgColor rgb="FFFFFFFF"/>
        <bgColor indexed="64"/>
      </patternFill>
    </fill>
    <fill>
      <patternFill patternType="solid">
        <fgColor rgb="FFFFFF99"/>
        <bgColor indexed="64"/>
      </patternFill>
    </fill>
    <fill>
      <patternFill patternType="solid">
        <fgColor rgb="FFCCFFCC"/>
        <bgColor indexed="64"/>
      </patternFill>
    </fill>
    <fill>
      <patternFill patternType="solid">
        <fgColor rgb="FF99CCFF"/>
        <bgColor indexed="64"/>
      </patternFill>
    </fill>
    <fill>
      <patternFill patternType="solid">
        <fgColor theme="6" tint="0.79998168889431442"/>
        <bgColor indexed="64"/>
      </patternFill>
    </fill>
    <fill>
      <patternFill patternType="solid">
        <fgColor rgb="FFF7F7F7"/>
      </patternFill>
    </fill>
    <fill>
      <patternFill patternType="solid">
        <fgColor rgb="FF548235"/>
      </patternFill>
    </fill>
    <fill>
      <patternFill patternType="solid">
        <fgColor rgb="FFFFFFFF"/>
      </patternFill>
    </fill>
    <fill>
      <patternFill patternType="solid">
        <fgColor rgb="FFFFF2CC"/>
      </patternFill>
    </fill>
    <fill>
      <patternFill patternType="solid">
        <fgColor rgb="FFFCE4D6"/>
      </patternFill>
    </fill>
  </fills>
  <borders count="35">
    <border>
      <left/>
      <right/>
      <top/>
      <bottom/>
      <diagonal/>
    </border>
    <border>
      <left/>
      <right style="thin">
        <color indexed="64"/>
      </right>
      <top/>
      <bottom/>
      <diagonal/>
    </border>
    <border>
      <left style="thin">
        <color indexed="64"/>
      </left>
      <right style="thin">
        <color indexed="64"/>
      </right>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medium">
        <color indexed="64"/>
      </right>
      <top style="medium">
        <color indexed="64"/>
      </top>
      <bottom/>
      <diagonal/>
    </border>
    <border>
      <left style="hair">
        <color indexed="64"/>
      </left>
      <right style="thin">
        <color indexed="64"/>
      </right>
      <top/>
      <bottom style="thin">
        <color indexed="64"/>
      </bottom>
      <diagonal/>
    </border>
    <border>
      <left style="hair">
        <color indexed="64"/>
      </left>
      <right style="thin">
        <color indexed="64"/>
      </right>
      <top/>
      <bottom style="medium">
        <color indexed="64"/>
      </bottom>
      <diagonal/>
    </border>
    <border>
      <left/>
      <right/>
      <top style="medium">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style="medium">
        <color indexed="64"/>
      </top>
      <bottom style="thin">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style="thin">
        <color indexed="64"/>
      </right>
      <top style="medium">
        <color indexed="64"/>
      </top>
      <bottom style="medium">
        <color indexed="64"/>
      </bottom>
      <diagonal/>
    </border>
    <border>
      <left/>
      <right/>
      <top/>
      <bottom style="thin">
        <color rgb="FFA9D18E"/>
      </bottom>
      <diagonal/>
    </border>
  </borders>
  <cellStyleXfs count="7">
    <xf numFmtId="0" fontId="0" fillId="0" borderId="0"/>
    <xf numFmtId="164" fontId="6" fillId="0" borderId="0"/>
    <xf numFmtId="0" fontId="7" fillId="0" borderId="18"/>
    <xf numFmtId="0" fontId="8" fillId="0" borderId="19"/>
    <xf numFmtId="0" fontId="9" fillId="0" borderId="20"/>
    <xf numFmtId="0" fontId="29" fillId="0" borderId="0"/>
    <xf numFmtId="0" fontId="1" fillId="0" borderId="0"/>
  </cellStyleXfs>
  <cellXfs count="348">
    <xf numFmtId="0" fontId="0" fillId="0" borderId="0" xfId="0"/>
    <xf numFmtId="0" fontId="5" fillId="0" borderId="0" xfId="0" applyFont="1"/>
    <xf numFmtId="165" fontId="13" fillId="0" borderId="0" xfId="0" applyNumberFormat="1" applyFont="1" applyAlignment="1">
      <alignment wrapText="1"/>
    </xf>
    <xf numFmtId="166" fontId="5" fillId="0" borderId="17" xfId="0" applyNumberFormat="1" applyFont="1" applyBorder="1" applyAlignment="1">
      <alignment wrapText="1"/>
    </xf>
    <xf numFmtId="167" fontId="4" fillId="0" borderId="9" xfId="1" applyNumberFormat="1" applyFont="1" applyBorder="1" applyAlignment="1">
      <alignment horizontal="right" vertical="center" wrapText="1"/>
    </xf>
    <xf numFmtId="167" fontId="5" fillId="0" borderId="9" xfId="1" applyNumberFormat="1" applyFont="1" applyBorder="1" applyAlignment="1">
      <alignment horizontal="right" vertical="center" wrapText="1"/>
    </xf>
    <xf numFmtId="167" fontId="5" fillId="7" borderId="9" xfId="1" applyNumberFormat="1" applyFont="1" applyFill="1" applyBorder="1" applyAlignment="1" applyProtection="1">
      <alignment horizontal="right" vertical="center" wrapText="1"/>
      <protection locked="0"/>
    </xf>
    <xf numFmtId="167" fontId="5" fillId="7" borderId="9" xfId="1" applyNumberFormat="1" applyFont="1" applyFill="1" applyBorder="1" applyProtection="1">
      <protection locked="0"/>
    </xf>
    <xf numFmtId="0" fontId="12" fillId="0" borderId="5" xfId="0" applyFont="1" applyBorder="1" applyAlignment="1">
      <alignment horizontal="left" vertical="center"/>
    </xf>
    <xf numFmtId="0" fontId="13" fillId="0" borderId="0" xfId="0" applyFont="1" applyAlignment="1">
      <alignment horizontal="left"/>
    </xf>
    <xf numFmtId="0" fontId="14" fillId="0" borderId="12" xfId="0" applyFont="1" applyBorder="1" applyAlignment="1">
      <alignment horizontal="right" vertical="center"/>
    </xf>
    <xf numFmtId="0" fontId="14" fillId="0" borderId="1" xfId="0" applyFont="1" applyBorder="1" applyAlignment="1">
      <alignment vertical="center"/>
    </xf>
    <xf numFmtId="0" fontId="15" fillId="0" borderId="1" xfId="0" applyFont="1" applyBorder="1"/>
    <xf numFmtId="0" fontId="17" fillId="0" borderId="6" xfId="0" applyFont="1" applyBorder="1"/>
    <xf numFmtId="0" fontId="16" fillId="0" borderId="12" xfId="0" applyFont="1" applyBorder="1"/>
    <xf numFmtId="0" fontId="16" fillId="0" borderId="1" xfId="0" applyFont="1" applyBorder="1"/>
    <xf numFmtId="0" fontId="5" fillId="0" borderId="1" xfId="0" applyFont="1" applyBorder="1"/>
    <xf numFmtId="0" fontId="14" fillId="0" borderId="1" xfId="0" applyFont="1" applyBorder="1"/>
    <xf numFmtId="0" fontId="18" fillId="0" borderId="13" xfId="0" applyFont="1" applyBorder="1" applyAlignment="1">
      <alignment vertical="center" textRotation="90" wrapText="1"/>
    </xf>
    <xf numFmtId="0" fontId="19" fillId="0" borderId="2" xfId="0" applyFont="1" applyBorder="1" applyAlignment="1">
      <alignment horizontal="center" vertical="center"/>
    </xf>
    <xf numFmtId="0" fontId="16" fillId="0" borderId="0" xfId="0" applyFont="1" applyAlignment="1">
      <alignment wrapText="1"/>
    </xf>
    <xf numFmtId="0" fontId="18" fillId="0" borderId="2" xfId="0" applyFont="1" applyBorder="1" applyAlignment="1">
      <alignment vertical="center" textRotation="90" wrapText="1"/>
    </xf>
    <xf numFmtId="0" fontId="5" fillId="0" borderId="0" xfId="0" applyFont="1" applyAlignment="1">
      <alignment wrapText="1"/>
    </xf>
    <xf numFmtId="0" fontId="20" fillId="0" borderId="2" xfId="0" applyFont="1" applyBorder="1" applyAlignment="1">
      <alignment vertical="center" textRotation="90" wrapText="1"/>
    </xf>
    <xf numFmtId="0" fontId="4" fillId="0" borderId="2" xfId="0" applyFont="1" applyBorder="1" applyAlignment="1">
      <alignment horizontal="center" vertical="center"/>
    </xf>
    <xf numFmtId="0" fontId="13" fillId="0" borderId="0" xfId="0" applyFont="1" applyAlignment="1">
      <alignment wrapText="1"/>
    </xf>
    <xf numFmtId="0" fontId="23" fillId="0" borderId="0" xfId="0" applyFont="1" applyAlignment="1">
      <alignment horizontal="right" wrapText="1"/>
    </xf>
    <xf numFmtId="0" fontId="24" fillId="0" borderId="0" xfId="0" applyFont="1" applyAlignment="1">
      <alignment horizontal="center" wrapText="1"/>
    </xf>
    <xf numFmtId="0" fontId="15" fillId="0" borderId="10" xfId="0" applyFont="1" applyBorder="1" applyAlignment="1">
      <alignment horizontal="right" vertical="center" wrapText="1"/>
    </xf>
    <xf numFmtId="0" fontId="15" fillId="0" borderId="11" xfId="0" applyFont="1" applyBorder="1" applyAlignment="1">
      <alignment horizontal="right" vertical="center" wrapText="1"/>
    </xf>
    <xf numFmtId="0" fontId="15" fillId="0" borderId="3" xfId="0" applyFont="1" applyBorder="1" applyAlignment="1">
      <alignment vertical="center" wrapText="1"/>
    </xf>
    <xf numFmtId="0" fontId="15" fillId="0" borderId="0" xfId="0" applyFont="1" applyAlignment="1">
      <alignment vertical="center" wrapText="1"/>
    </xf>
    <xf numFmtId="0" fontId="15" fillId="0" borderId="3" xfId="0" applyFont="1" applyBorder="1" applyAlignment="1">
      <alignment wrapText="1"/>
    </xf>
    <xf numFmtId="0" fontId="15" fillId="0" borderId="0" xfId="0" applyFont="1" applyAlignment="1">
      <alignment wrapText="1"/>
    </xf>
    <xf numFmtId="0" fontId="13" fillId="0" borderId="4" xfId="0" applyFont="1" applyBorder="1" applyAlignment="1">
      <alignment wrapText="1"/>
    </xf>
    <xf numFmtId="0" fontId="13" fillId="0" borderId="5" xfId="0" applyFont="1" applyBorder="1" applyAlignment="1">
      <alignment wrapText="1"/>
    </xf>
    <xf numFmtId="0" fontId="11" fillId="0" borderId="17" xfId="0" applyFont="1" applyBorder="1" applyAlignment="1">
      <alignment horizontal="right" wrapText="1"/>
    </xf>
    <xf numFmtId="0" fontId="4" fillId="0" borderId="17" xfId="0" applyFont="1" applyBorder="1" applyAlignment="1">
      <alignment horizontal="center" wrapText="1"/>
    </xf>
    <xf numFmtId="0" fontId="10" fillId="0" borderId="9" xfId="0" applyFont="1" applyBorder="1" applyAlignment="1">
      <alignment horizontal="right" vertical="center" wrapText="1"/>
    </xf>
    <xf numFmtId="0" fontId="4" fillId="0" borderId="9" xfId="0" applyFont="1" applyBorder="1" applyAlignment="1">
      <alignment horizontal="center" vertical="center" wrapText="1"/>
    </xf>
    <xf numFmtId="0" fontId="4" fillId="0" borderId="0" xfId="0" applyFont="1" applyAlignment="1">
      <alignment vertical="center" wrapText="1"/>
    </xf>
    <xf numFmtId="0" fontId="24" fillId="0" borderId="9" xfId="0" applyFont="1" applyBorder="1" applyAlignment="1">
      <alignment horizontal="center" vertical="center" wrapText="1"/>
    </xf>
    <xf numFmtId="0" fontId="24" fillId="0" borderId="0" xfId="0" applyFont="1" applyAlignment="1">
      <alignment vertical="center" wrapText="1"/>
    </xf>
    <xf numFmtId="168" fontId="4" fillId="0" borderId="9" xfId="0" applyNumberFormat="1" applyFont="1" applyBorder="1" applyAlignment="1">
      <alignment horizontal="center" vertical="center" wrapText="1"/>
    </xf>
    <xf numFmtId="169" fontId="11" fillId="7" borderId="9" xfId="0" applyNumberFormat="1" applyFont="1" applyFill="1" applyBorder="1" applyAlignment="1" applyProtection="1">
      <alignment horizontal="right" vertical="center" wrapText="1"/>
      <protection locked="0"/>
    </xf>
    <xf numFmtId="0" fontId="25" fillId="0" borderId="9" xfId="0" applyFont="1" applyBorder="1" applyAlignment="1">
      <alignment horizontal="right" vertical="center" wrapText="1"/>
    </xf>
    <xf numFmtId="0" fontId="15" fillId="0" borderId="5" xfId="0" applyFont="1" applyBorder="1" applyAlignment="1">
      <alignment horizontal="left" vertical="center" wrapText="1"/>
    </xf>
    <xf numFmtId="0" fontId="26" fillId="0" borderId="10" xfId="0" applyFont="1" applyBorder="1" applyAlignment="1">
      <alignment wrapText="1"/>
    </xf>
    <xf numFmtId="0" fontId="26" fillId="0" borderId="11" xfId="0" applyFont="1" applyBorder="1" applyAlignment="1">
      <alignment wrapText="1"/>
    </xf>
    <xf numFmtId="0" fontId="26" fillId="0" borderId="3" xfId="0" applyFont="1" applyBorder="1" applyAlignment="1">
      <alignment wrapText="1"/>
    </xf>
    <xf numFmtId="0" fontId="26" fillId="0" borderId="0" xfId="0" applyFont="1" applyAlignment="1">
      <alignment wrapText="1"/>
    </xf>
    <xf numFmtId="0" fontId="13" fillId="0" borderId="3" xfId="0" applyFont="1" applyBorder="1" applyAlignment="1">
      <alignment wrapText="1"/>
    </xf>
    <xf numFmtId="0" fontId="5" fillId="0" borderId="27" xfId="0" applyFont="1" applyBorder="1"/>
    <xf numFmtId="0" fontId="14" fillId="0" borderId="0" xfId="0" applyFont="1" applyAlignment="1">
      <alignment vertical="center"/>
    </xf>
    <xf numFmtId="0" fontId="15" fillId="0" borderId="0" xfId="0" applyFont="1"/>
    <xf numFmtId="0" fontId="14" fillId="0" borderId="0" xfId="0" applyFont="1"/>
    <xf numFmtId="0" fontId="17" fillId="0" borderId="5" xfId="0" applyFont="1" applyBorder="1"/>
    <xf numFmtId="0" fontId="16" fillId="0" borderId="11" xfId="0" applyFont="1" applyBorder="1"/>
    <xf numFmtId="0" fontId="16" fillId="0" borderId="0" xfId="0" applyFont="1"/>
    <xf numFmtId="0" fontId="13" fillId="0" borderId="27" xfId="0" applyFont="1" applyBorder="1" applyAlignment="1">
      <alignment wrapText="1"/>
    </xf>
    <xf numFmtId="0" fontId="5" fillId="0" borderId="5" xfId="0" applyFont="1" applyBorder="1"/>
    <xf numFmtId="0" fontId="14" fillId="0" borderId="11" xfId="0" applyFont="1" applyBorder="1" applyAlignment="1">
      <alignment horizontal="right" vertical="center"/>
    </xf>
    <xf numFmtId="167" fontId="4" fillId="8" borderId="9" xfId="1" applyNumberFormat="1" applyFont="1" applyFill="1" applyBorder="1" applyAlignment="1">
      <alignment horizontal="right" vertical="center" wrapText="1"/>
    </xf>
    <xf numFmtId="167" fontId="5" fillId="7" borderId="1" xfId="1" applyNumberFormat="1" applyFont="1" applyFill="1" applyBorder="1" applyAlignment="1" applyProtection="1">
      <alignment horizontal="right" wrapText="1"/>
      <protection locked="0"/>
    </xf>
    <xf numFmtId="167" fontId="13" fillId="0" borderId="0" xfId="1" applyNumberFormat="1" applyFont="1" applyAlignment="1">
      <alignment wrapText="1"/>
    </xf>
    <xf numFmtId="167" fontId="5" fillId="0" borderId="17" xfId="1" applyNumberFormat="1" applyFont="1" applyBorder="1" applyAlignment="1">
      <alignment wrapText="1"/>
    </xf>
    <xf numFmtId="167" fontId="14" fillId="3" borderId="29" xfId="1" applyNumberFormat="1" applyFont="1" applyFill="1" applyBorder="1" applyAlignment="1">
      <alignment horizontal="right" vertical="center"/>
    </xf>
    <xf numFmtId="165" fontId="14" fillId="4" borderId="29" xfId="0" applyNumberFormat="1" applyFont="1" applyFill="1" applyBorder="1" applyAlignment="1">
      <alignment horizontal="right" vertical="center" wrapText="1"/>
    </xf>
    <xf numFmtId="167" fontId="15" fillId="3" borderId="31" xfId="1" applyNumberFormat="1" applyFont="1" applyFill="1" applyBorder="1" applyAlignment="1">
      <alignment horizontal="right" wrapText="1"/>
    </xf>
    <xf numFmtId="165" fontId="15" fillId="4" borderId="31" xfId="0" applyNumberFormat="1" applyFont="1" applyFill="1" applyBorder="1" applyAlignment="1">
      <alignment horizontal="right" wrapText="1"/>
    </xf>
    <xf numFmtId="167" fontId="14" fillId="3" borderId="30" xfId="1" applyNumberFormat="1" applyFont="1" applyFill="1" applyBorder="1" applyAlignment="1">
      <alignment wrapText="1"/>
    </xf>
    <xf numFmtId="167" fontId="16" fillId="3" borderId="13" xfId="1" applyNumberFormat="1" applyFont="1" applyFill="1" applyBorder="1"/>
    <xf numFmtId="167" fontId="16" fillId="3" borderId="2" xfId="1" applyNumberFormat="1" applyFont="1" applyFill="1" applyBorder="1"/>
    <xf numFmtId="167" fontId="16" fillId="0" borderId="13" xfId="1" applyNumberFormat="1" applyFont="1" applyBorder="1"/>
    <xf numFmtId="167" fontId="16" fillId="0" borderId="2" xfId="1" applyNumberFormat="1" applyFont="1" applyBorder="1"/>
    <xf numFmtId="167" fontId="5" fillId="4" borderId="2" xfId="1" applyNumberFormat="1" applyFont="1" applyFill="1" applyBorder="1" applyAlignment="1">
      <alignment horizontal="right" wrapText="1"/>
    </xf>
    <xf numFmtId="167" fontId="5" fillId="0" borderId="2" xfId="1" applyNumberFormat="1" applyFont="1" applyBorder="1" applyAlignment="1">
      <alignment horizontal="right" wrapText="1"/>
    </xf>
    <xf numFmtId="167" fontId="16" fillId="9" borderId="2" xfId="1" applyNumberFormat="1" applyFont="1" applyFill="1" applyBorder="1"/>
    <xf numFmtId="167" fontId="14" fillId="9" borderId="30" xfId="1" applyNumberFormat="1" applyFont="1" applyFill="1" applyBorder="1" applyAlignment="1">
      <alignment wrapText="1"/>
    </xf>
    <xf numFmtId="167" fontId="14" fillId="0" borderId="30" xfId="1" applyNumberFormat="1" applyFont="1" applyBorder="1" applyAlignment="1">
      <alignment wrapText="1"/>
    </xf>
    <xf numFmtId="167" fontId="5" fillId="9" borderId="9" xfId="1" applyNumberFormat="1" applyFont="1" applyFill="1" applyBorder="1" applyAlignment="1">
      <alignment horizontal="right" vertical="center" wrapText="1"/>
    </xf>
    <xf numFmtId="169" fontId="10" fillId="0" borderId="9" xfId="0" applyNumberFormat="1" applyFont="1" applyBorder="1" applyAlignment="1">
      <alignment horizontal="right" vertical="center" wrapText="1"/>
    </xf>
    <xf numFmtId="167" fontId="4" fillId="9" borderId="9" xfId="1" applyNumberFormat="1" applyFont="1" applyFill="1" applyBorder="1" applyAlignment="1">
      <alignment horizontal="right" vertical="center" wrapText="1"/>
    </xf>
    <xf numFmtId="167" fontId="5" fillId="8" borderId="9" xfId="1" applyNumberFormat="1" applyFont="1" applyFill="1" applyBorder="1" applyAlignment="1">
      <alignment horizontal="right" vertical="center" wrapText="1"/>
    </xf>
    <xf numFmtId="167" fontId="12" fillId="0" borderId="5" xfId="1" applyNumberFormat="1" applyFont="1" applyBorder="1" applyAlignment="1">
      <alignment horizontal="right" vertical="center"/>
    </xf>
    <xf numFmtId="167" fontId="14" fillId="0" borderId="29" xfId="1" applyNumberFormat="1" applyFont="1" applyBorder="1" applyAlignment="1">
      <alignment horizontal="right" vertical="center" wrapText="1"/>
    </xf>
    <xf numFmtId="167" fontId="14" fillId="0" borderId="17" xfId="1" applyNumberFormat="1" applyFont="1" applyBorder="1" applyAlignment="1">
      <alignment horizontal="right" vertical="center" wrapText="1"/>
    </xf>
    <xf numFmtId="167" fontId="14" fillId="0" borderId="21" xfId="1" applyNumberFormat="1" applyFont="1" applyBorder="1" applyAlignment="1">
      <alignment horizontal="right" vertical="center" wrapText="1"/>
    </xf>
    <xf numFmtId="167" fontId="14" fillId="0" borderId="23" xfId="1" applyNumberFormat="1" applyFont="1" applyBorder="1" applyAlignment="1">
      <alignment horizontal="right" vertical="center" wrapText="1"/>
    </xf>
    <xf numFmtId="167" fontId="15" fillId="0" borderId="31" xfId="1" applyNumberFormat="1" applyFont="1" applyBorder="1" applyAlignment="1">
      <alignment horizontal="right" wrapText="1"/>
    </xf>
    <xf numFmtId="167" fontId="15" fillId="0" borderId="28" xfId="1" applyNumberFormat="1" applyFont="1" applyBorder="1" applyAlignment="1">
      <alignment horizontal="right" wrapText="1"/>
    </xf>
    <xf numFmtId="167" fontId="15" fillId="0" borderId="15" xfId="1" applyNumberFormat="1" applyFont="1" applyBorder="1" applyAlignment="1">
      <alignment horizontal="right" wrapText="1"/>
    </xf>
    <xf numFmtId="167" fontId="5" fillId="0" borderId="7" xfId="1" applyNumberFormat="1" applyFont="1" applyBorder="1" applyAlignment="1">
      <alignment wrapText="1"/>
    </xf>
    <xf numFmtId="167" fontId="5" fillId="0" borderId="6" xfId="1" applyNumberFormat="1" applyFont="1" applyBorder="1" applyAlignment="1">
      <alignment wrapText="1"/>
    </xf>
    <xf numFmtId="167" fontId="5" fillId="0" borderId="16" xfId="1" applyNumberFormat="1" applyFont="1" applyBorder="1" applyAlignment="1">
      <alignment wrapText="1"/>
    </xf>
    <xf numFmtId="167" fontId="27" fillId="0" borderId="9" xfId="1" applyNumberFormat="1" applyFont="1" applyBorder="1" applyAlignment="1">
      <alignment horizontal="right" vertical="center" wrapText="1"/>
    </xf>
    <xf numFmtId="0" fontId="12" fillId="0" borderId="4" xfId="0" applyFont="1" applyBorder="1" applyAlignment="1">
      <alignment horizontal="left" vertical="center"/>
    </xf>
    <xf numFmtId="167" fontId="12" fillId="0" borderId="22" xfId="1" applyNumberFormat="1" applyFont="1" applyBorder="1" applyAlignment="1">
      <alignment horizontal="right" vertical="center"/>
    </xf>
    <xf numFmtId="0" fontId="12" fillId="0" borderId="10" xfId="0" applyFont="1" applyBorder="1"/>
    <xf numFmtId="0" fontId="12" fillId="0" borderId="11" xfId="0" applyFont="1" applyBorder="1"/>
    <xf numFmtId="0" fontId="21" fillId="0" borderId="11" xfId="0" applyFont="1" applyBorder="1" applyAlignment="1">
      <alignment horizontal="right" wrapText="1"/>
    </xf>
    <xf numFmtId="0" fontId="12" fillId="0" borderId="11" xfId="0" applyFont="1" applyBorder="1" applyAlignment="1">
      <alignment horizontal="center" wrapText="1"/>
    </xf>
    <xf numFmtId="167" fontId="12" fillId="0" borderId="11" xfId="1" applyNumberFormat="1" applyFont="1" applyBorder="1"/>
    <xf numFmtId="165" fontId="12" fillId="0" borderId="11" xfId="0" applyNumberFormat="1" applyFont="1" applyBorder="1"/>
    <xf numFmtId="167" fontId="12" fillId="0" borderId="11" xfId="1" applyNumberFormat="1" applyFont="1" applyBorder="1" applyAlignment="1">
      <alignment horizontal="right"/>
    </xf>
    <xf numFmtId="167" fontId="12" fillId="0" borderId="14" xfId="1" applyNumberFormat="1" applyFont="1" applyBorder="1" applyAlignment="1">
      <alignment horizontal="right"/>
    </xf>
    <xf numFmtId="0" fontId="12" fillId="0" borderId="0" xfId="0" applyFont="1"/>
    <xf numFmtId="0" fontId="22" fillId="0" borderId="0" xfId="0" applyFont="1" applyAlignment="1">
      <alignment vertical="center"/>
    </xf>
    <xf numFmtId="0" fontId="14" fillId="0" borderId="0" xfId="0" applyFont="1" applyAlignment="1">
      <alignment horizontal="right" vertical="center" wrapText="1"/>
    </xf>
    <xf numFmtId="0" fontId="14" fillId="0" borderId="0" xfId="0" applyFont="1" applyAlignment="1">
      <alignment vertical="center" wrapText="1"/>
    </xf>
    <xf numFmtId="0" fontId="17" fillId="0" borderId="0" xfId="0" applyFont="1" applyAlignment="1">
      <alignment wrapText="1"/>
    </xf>
    <xf numFmtId="0" fontId="25" fillId="5" borderId="9" xfId="2" applyFont="1" applyFill="1" applyBorder="1" applyAlignment="1">
      <alignment horizontal="center" vertical="center"/>
    </xf>
    <xf numFmtId="0" fontId="10" fillId="5" borderId="24" xfId="2" applyFont="1" applyFill="1" applyBorder="1" applyAlignment="1">
      <alignment horizontal="left" vertical="center"/>
    </xf>
    <xf numFmtId="0" fontId="10" fillId="5" borderId="25" xfId="2" applyFont="1" applyFill="1" applyBorder="1" applyAlignment="1">
      <alignment horizontal="left" vertical="center"/>
    </xf>
    <xf numFmtId="0" fontId="25" fillId="0" borderId="9" xfId="3" applyFont="1" applyBorder="1" applyAlignment="1">
      <alignment horizontal="center" vertical="center"/>
    </xf>
    <xf numFmtId="0" fontId="10" fillId="0" borderId="24" xfId="3" applyFont="1" applyBorder="1" applyAlignment="1">
      <alignment horizontal="left" vertical="center"/>
    </xf>
    <xf numFmtId="0" fontId="10" fillId="0" borderId="25" xfId="3" applyFont="1" applyBorder="1" applyAlignment="1">
      <alignment horizontal="left" vertical="center"/>
    </xf>
    <xf numFmtId="0" fontId="25" fillId="0" borderId="9" xfId="4" applyFont="1" applyBorder="1" applyAlignment="1">
      <alignment horizontal="center" vertical="center"/>
    </xf>
    <xf numFmtId="0" fontId="10" fillId="0" borderId="24" xfId="4" applyFont="1" applyBorder="1" applyAlignment="1">
      <alignment vertical="center"/>
    </xf>
    <xf numFmtId="0" fontId="10" fillId="0" borderId="25" xfId="4" applyFont="1" applyBorder="1" applyAlignment="1">
      <alignment vertical="center"/>
    </xf>
    <xf numFmtId="0" fontId="25" fillId="0" borderId="9" xfId="0" applyFont="1" applyBorder="1" applyAlignment="1">
      <alignment horizontal="center" vertical="center" wrapText="1"/>
    </xf>
    <xf numFmtId="166" fontId="4" fillId="0" borderId="9" xfId="0" applyNumberFormat="1" applyFont="1" applyBorder="1" applyAlignment="1">
      <alignment horizontal="center" wrapText="1"/>
    </xf>
    <xf numFmtId="0" fontId="24" fillId="0" borderId="9" xfId="0" applyFont="1" applyBorder="1" applyAlignment="1">
      <alignment horizontal="center" wrapText="1"/>
    </xf>
    <xf numFmtId="0" fontId="13" fillId="0" borderId="0" xfId="0" applyFont="1"/>
    <xf numFmtId="0" fontId="25" fillId="0" borderId="9" xfId="0" applyFont="1" applyBorder="1" applyAlignment="1">
      <alignment horizontal="right" wrapText="1"/>
    </xf>
    <xf numFmtId="0" fontId="24" fillId="0" borderId="0" xfId="0" applyFont="1"/>
    <xf numFmtId="167" fontId="4" fillId="8" borderId="9" xfId="1" applyNumberFormat="1" applyFont="1" applyFill="1" applyBorder="1"/>
    <xf numFmtId="167" fontId="4" fillId="9" borderId="9" xfId="1" applyNumberFormat="1" applyFont="1" applyFill="1" applyBorder="1"/>
    <xf numFmtId="167" fontId="4" fillId="0" borderId="9" xfId="1" applyNumberFormat="1" applyFont="1" applyBorder="1"/>
    <xf numFmtId="0" fontId="24" fillId="0" borderId="30" xfId="0" applyFont="1" applyBorder="1" applyAlignment="1">
      <alignment horizontal="center" wrapText="1"/>
    </xf>
    <xf numFmtId="0" fontId="24" fillId="0" borderId="2" xfId="0" applyFont="1" applyBorder="1" applyAlignment="1">
      <alignment horizontal="center" wrapText="1"/>
    </xf>
    <xf numFmtId="0" fontId="24" fillId="0" borderId="31" xfId="0" applyFont="1" applyBorder="1" applyAlignment="1">
      <alignment horizontal="center" wrapText="1"/>
    </xf>
    <xf numFmtId="0" fontId="23" fillId="0" borderId="9" xfId="0" applyFont="1" applyBorder="1" applyAlignment="1">
      <alignment horizontal="right" wrapText="1"/>
    </xf>
    <xf numFmtId="167" fontId="5" fillId="8" borderId="9" xfId="1" applyNumberFormat="1" applyFont="1" applyFill="1" applyBorder="1"/>
    <xf numFmtId="167" fontId="5" fillId="9" borderId="9" xfId="1" applyNumberFormat="1" applyFont="1" applyFill="1" applyBorder="1"/>
    <xf numFmtId="167" fontId="5" fillId="0" borderId="9" xfId="1" applyNumberFormat="1" applyFont="1" applyBorder="1"/>
    <xf numFmtId="167" fontId="13" fillId="0" borderId="0" xfId="1" applyNumberFormat="1" applyFont="1"/>
    <xf numFmtId="165" fontId="13" fillId="0" borderId="0" xfId="0" applyNumberFormat="1" applyFont="1"/>
    <xf numFmtId="0" fontId="3" fillId="0" borderId="0" xfId="0" applyFont="1"/>
    <xf numFmtId="0" fontId="2" fillId="0" borderId="0" xfId="0" applyFont="1"/>
    <xf numFmtId="0" fontId="2" fillId="0" borderId="0" xfId="0" applyFont="1" applyAlignment="1">
      <alignment horizontal="center"/>
    </xf>
    <xf numFmtId="0" fontId="10" fillId="0" borderId="2" xfId="0" applyFont="1" applyBorder="1" applyAlignment="1">
      <alignment horizontal="center" vertical="center"/>
    </xf>
    <xf numFmtId="167" fontId="5" fillId="0" borderId="1" xfId="1" applyNumberFormat="1" applyFont="1" applyBorder="1" applyAlignment="1">
      <alignment horizontal="right" wrapText="1"/>
    </xf>
    <xf numFmtId="10" fontId="16" fillId="3" borderId="2" xfId="1" applyNumberFormat="1" applyFont="1" applyFill="1" applyBorder="1" applyAlignment="1">
      <alignment wrapText="1"/>
    </xf>
    <xf numFmtId="169" fontId="11" fillId="7" borderId="9" xfId="0" applyNumberFormat="1" applyFont="1" applyFill="1" applyBorder="1" applyAlignment="1" applyProtection="1">
      <alignment horizontal="right" wrapText="1"/>
      <protection locked="0"/>
    </xf>
    <xf numFmtId="0" fontId="5" fillId="0" borderId="1" xfId="0" applyFont="1" applyBorder="1" applyAlignment="1">
      <alignment vertical="top" wrapText="1"/>
    </xf>
    <xf numFmtId="0" fontId="5" fillId="0" borderId="6" xfId="0" applyFont="1" applyBorder="1" applyAlignment="1">
      <alignment wrapText="1"/>
    </xf>
    <xf numFmtId="0" fontId="4" fillId="0" borderId="1" xfId="0" applyFont="1" applyBorder="1"/>
    <xf numFmtId="0" fontId="20" fillId="0" borderId="2" xfId="0" applyFont="1" applyBorder="1" applyAlignment="1">
      <alignment horizontal="center" vertical="center"/>
    </xf>
    <xf numFmtId="0" fontId="4" fillId="0" borderId="1" xfId="0" applyFont="1" applyBorder="1" applyAlignment="1">
      <alignment wrapText="1"/>
    </xf>
    <xf numFmtId="167" fontId="5" fillId="7" borderId="2" xfId="1" applyNumberFormat="1" applyFont="1" applyFill="1" applyBorder="1" applyAlignment="1">
      <alignment horizontal="right" wrapText="1"/>
    </xf>
    <xf numFmtId="166" fontId="5" fillId="0" borderId="7" xfId="0" applyNumberFormat="1" applyFont="1" applyBorder="1" applyAlignment="1">
      <alignment wrapText="1"/>
    </xf>
    <xf numFmtId="167" fontId="14" fillId="3" borderId="32" xfId="1" applyNumberFormat="1" applyFont="1" applyFill="1" applyBorder="1" applyAlignment="1">
      <alignment wrapText="1"/>
    </xf>
    <xf numFmtId="167" fontId="14" fillId="0" borderId="8" xfId="1" applyNumberFormat="1" applyFont="1" applyBorder="1" applyAlignment="1">
      <alignment wrapText="1"/>
    </xf>
    <xf numFmtId="166" fontId="5" fillId="4" borderId="2" xfId="0" applyNumberFormat="1" applyFont="1" applyFill="1" applyBorder="1" applyAlignment="1">
      <alignment wrapText="1"/>
    </xf>
    <xf numFmtId="0" fontId="15" fillId="0" borderId="1" xfId="0" applyFont="1" applyBorder="1" applyAlignment="1">
      <alignment vertical="center"/>
    </xf>
    <xf numFmtId="0" fontId="30" fillId="0" borderId="0" xfId="0" applyFont="1"/>
    <xf numFmtId="0" fontId="13" fillId="0" borderId="0" xfId="0" applyFont="1" applyAlignment="1">
      <alignment horizontal="left" wrapText="1"/>
    </xf>
    <xf numFmtId="0" fontId="30" fillId="0" borderId="0" xfId="0" applyFont="1" applyAlignment="1">
      <alignment vertical="top"/>
    </xf>
    <xf numFmtId="0" fontId="5" fillId="0" borderId="17" xfId="0" applyFont="1" applyBorder="1"/>
    <xf numFmtId="0" fontId="13" fillId="0" borderId="0" xfId="0" applyFont="1" applyAlignment="1">
      <alignment horizontal="left" vertical="top" wrapText="1"/>
    </xf>
    <xf numFmtId="0" fontId="24" fillId="0" borderId="0" xfId="0" applyFont="1" applyAlignment="1">
      <alignment horizontal="left" wrapText="1"/>
    </xf>
    <xf numFmtId="0" fontId="13" fillId="0" borderId="17" xfId="0" applyFont="1" applyBorder="1" applyAlignment="1">
      <alignment wrapText="1"/>
    </xf>
    <xf numFmtId="10" fontId="16" fillId="0" borderId="2" xfId="1" applyNumberFormat="1" applyFont="1" applyBorder="1" applyAlignment="1">
      <alignment wrapText="1"/>
    </xf>
    <xf numFmtId="0" fontId="5" fillId="0" borderId="6" xfId="0" applyFont="1" applyBorder="1"/>
    <xf numFmtId="0" fontId="20" fillId="0" borderId="1" xfId="0" applyFont="1" applyBorder="1" applyAlignment="1">
      <alignment vertical="center" textRotation="90" wrapText="1"/>
    </xf>
    <xf numFmtId="0" fontId="25" fillId="5" borderId="24" xfId="2" applyFont="1" applyFill="1" applyBorder="1" applyAlignment="1">
      <alignment horizontal="center" vertical="center"/>
    </xf>
    <xf numFmtId="0" fontId="25" fillId="0" borderId="24" xfId="3" applyFont="1" applyBorder="1" applyAlignment="1">
      <alignment horizontal="center" vertical="center"/>
    </xf>
    <xf numFmtId="0" fontId="25" fillId="0" borderId="24" xfId="4" applyFont="1" applyBorder="1" applyAlignment="1">
      <alignment horizontal="center" vertical="center"/>
    </xf>
    <xf numFmtId="0" fontId="25" fillId="0" borderId="24" xfId="0" applyFont="1" applyBorder="1" applyAlignment="1">
      <alignment horizontal="center" vertical="center" wrapText="1"/>
    </xf>
    <xf numFmtId="0" fontId="12" fillId="0" borderId="0" xfId="0" applyFont="1" applyProtection="1">
      <protection locked="0"/>
    </xf>
    <xf numFmtId="0" fontId="22" fillId="0" borderId="0" xfId="0" applyFont="1" applyAlignment="1" applyProtection="1">
      <alignment vertical="center"/>
      <protection locked="0"/>
    </xf>
    <xf numFmtId="0" fontId="13" fillId="0" borderId="0" xfId="0" applyFont="1" applyAlignment="1" applyProtection="1">
      <alignment wrapText="1"/>
      <protection locked="0"/>
    </xf>
    <xf numFmtId="0" fontId="23" fillId="0" borderId="0" xfId="0" applyFont="1" applyAlignment="1" applyProtection="1">
      <alignment horizontal="right" wrapText="1"/>
      <protection locked="0"/>
    </xf>
    <xf numFmtId="0" fontId="24" fillId="0" borderId="0" xfId="0" applyFont="1" applyAlignment="1" applyProtection="1">
      <alignment horizontal="center" wrapText="1"/>
      <protection locked="0"/>
    </xf>
    <xf numFmtId="0" fontId="14" fillId="0" borderId="0" xfId="0" applyFont="1" applyAlignment="1" applyProtection="1">
      <alignment horizontal="right" vertical="center" wrapText="1"/>
      <protection locked="0"/>
    </xf>
    <xf numFmtId="0" fontId="14" fillId="0" borderId="0" xfId="0" applyFont="1" applyAlignment="1" applyProtection="1">
      <alignment vertical="center" wrapText="1"/>
      <protection locked="0"/>
    </xf>
    <xf numFmtId="0" fontId="15" fillId="0" borderId="0" xfId="0" applyFont="1" applyAlignment="1" applyProtection="1">
      <alignment wrapText="1"/>
      <protection locked="0"/>
    </xf>
    <xf numFmtId="0" fontId="17" fillId="0" borderId="0" xfId="0" applyFont="1" applyAlignment="1" applyProtection="1">
      <alignment wrapText="1"/>
      <protection locked="0"/>
    </xf>
    <xf numFmtId="0" fontId="16" fillId="0" borderId="0" xfId="0" applyFont="1" applyAlignment="1" applyProtection="1">
      <alignment wrapText="1"/>
      <protection locked="0"/>
    </xf>
    <xf numFmtId="0" fontId="5" fillId="0" borderId="0" xfId="0" applyFont="1" applyAlignment="1" applyProtection="1">
      <alignment wrapText="1"/>
      <protection locked="0"/>
    </xf>
    <xf numFmtId="0" fontId="4" fillId="0" borderId="0" xfId="0" applyFont="1" applyAlignment="1" applyProtection="1">
      <alignment vertical="center" wrapText="1"/>
      <protection locked="0"/>
    </xf>
    <xf numFmtId="0" fontId="5" fillId="0" borderId="0" xfId="0" applyFont="1" applyAlignment="1" applyProtection="1">
      <alignment vertical="center" wrapText="1"/>
      <protection locked="0"/>
    </xf>
    <xf numFmtId="0" fontId="24" fillId="0" borderId="0" xfId="0" applyFont="1" applyAlignment="1" applyProtection="1">
      <alignment vertical="center" wrapText="1"/>
      <protection locked="0"/>
    </xf>
    <xf numFmtId="0" fontId="13" fillId="0" borderId="0" xfId="0" applyFont="1" applyProtection="1">
      <protection locked="0"/>
    </xf>
    <xf numFmtId="0" fontId="24" fillId="0" borderId="0" xfId="0" applyFont="1" applyProtection="1">
      <protection locked="0"/>
    </xf>
    <xf numFmtId="0" fontId="13" fillId="6" borderId="0" xfId="0" applyFont="1" applyFill="1" applyProtection="1">
      <protection locked="0"/>
    </xf>
    <xf numFmtId="167" fontId="13" fillId="0" borderId="0" xfId="1" applyNumberFormat="1" applyFont="1" applyProtection="1">
      <protection locked="0"/>
    </xf>
    <xf numFmtId="165" fontId="13" fillId="0" borderId="0" xfId="0" applyNumberFormat="1" applyFont="1" applyProtection="1">
      <protection locked="0"/>
    </xf>
    <xf numFmtId="0" fontId="13" fillId="0" borderId="3" xfId="0" applyFont="1" applyBorder="1" applyAlignment="1">
      <alignment horizontal="left" wrapText="1"/>
    </xf>
    <xf numFmtId="167" fontId="5" fillId="9" borderId="2" xfId="1" applyNumberFormat="1" applyFont="1" applyFill="1" applyBorder="1" applyAlignment="1">
      <alignment horizontal="right" wrapText="1"/>
    </xf>
    <xf numFmtId="0" fontId="36" fillId="0" borderId="34" xfId="0" applyFont="1" applyBorder="1"/>
    <xf numFmtId="167" fontId="14" fillId="0" borderId="0" xfId="1" applyNumberFormat="1" applyFont="1" applyAlignment="1">
      <alignment horizontal="right" vertical="center" wrapText="1"/>
    </xf>
    <xf numFmtId="0" fontId="33" fillId="0" borderId="0" xfId="0" applyFont="1" applyAlignment="1">
      <alignment vertical="center" wrapText="1"/>
    </xf>
    <xf numFmtId="0" fontId="10" fillId="10" borderId="0" xfId="0" applyFont="1" applyFill="1" applyAlignment="1">
      <alignment vertical="center"/>
    </xf>
    <xf numFmtId="0" fontId="5" fillId="0" borderId="0" xfId="0" applyFont="1" applyAlignment="1">
      <alignment horizontal="center" vertical="center" wrapText="1"/>
    </xf>
    <xf numFmtId="10" fontId="11" fillId="10" borderId="0" xfId="0" applyNumberFormat="1" applyFont="1" applyFill="1" applyAlignment="1">
      <alignment horizontal="right" vertical="center"/>
    </xf>
    <xf numFmtId="1" fontId="5" fillId="10" borderId="0" xfId="0" applyNumberFormat="1" applyFont="1" applyFill="1" applyAlignment="1">
      <alignment horizontal="right" vertical="center"/>
    </xf>
    <xf numFmtId="170" fontId="5" fillId="10" borderId="0" xfId="0" applyNumberFormat="1" applyFont="1" applyFill="1" applyAlignment="1">
      <alignment horizontal="right" vertical="center"/>
    </xf>
    <xf numFmtId="0" fontId="1" fillId="0" borderId="0" xfId="6"/>
    <xf numFmtId="0" fontId="10" fillId="13" borderId="34" xfId="6" applyFont="1" applyFill="1" applyBorder="1" applyAlignment="1">
      <alignment vertical="top" wrapText="1"/>
    </xf>
    <xf numFmtId="0" fontId="11" fillId="13" borderId="34" xfId="6" applyFont="1" applyFill="1" applyBorder="1" applyAlignment="1">
      <alignment vertical="top" wrapText="1"/>
    </xf>
    <xf numFmtId="0" fontId="10" fillId="14" borderId="34" xfId="6" applyFont="1" applyFill="1" applyBorder="1" applyAlignment="1">
      <alignment vertical="top" wrapText="1"/>
    </xf>
    <xf numFmtId="0" fontId="11" fillId="14" borderId="34" xfId="6" applyFont="1" applyFill="1" applyBorder="1" applyAlignment="1">
      <alignment vertical="top" wrapText="1"/>
    </xf>
    <xf numFmtId="0" fontId="10" fillId="15" borderId="34" xfId="6" applyFont="1" applyFill="1" applyBorder="1" applyAlignment="1">
      <alignment vertical="top" wrapText="1"/>
    </xf>
    <xf numFmtId="0" fontId="11" fillId="15" borderId="34" xfId="6" applyFont="1" applyFill="1" applyBorder="1" applyAlignment="1">
      <alignment vertical="top" wrapText="1"/>
    </xf>
    <xf numFmtId="0" fontId="5" fillId="13" borderId="34" xfId="0" applyFont="1" applyFill="1" applyBorder="1"/>
    <xf numFmtId="0" fontId="5" fillId="0" borderId="34" xfId="0" applyFont="1" applyBorder="1" applyAlignment="1">
      <alignment horizontal="center"/>
    </xf>
    <xf numFmtId="0" fontId="40" fillId="0" borderId="0" xfId="0" applyFont="1"/>
    <xf numFmtId="0" fontId="38" fillId="12" borderId="0" xfId="0" applyFont="1" applyFill="1" applyAlignment="1">
      <alignment horizontal="center"/>
    </xf>
    <xf numFmtId="0" fontId="41" fillId="0" borderId="0" xfId="0" applyFont="1"/>
    <xf numFmtId="4" fontId="5" fillId="13" borderId="34" xfId="0" applyNumberFormat="1" applyFont="1" applyFill="1" applyBorder="1" applyAlignment="1">
      <alignment horizontal="right"/>
    </xf>
    <xf numFmtId="0" fontId="5" fillId="0" borderId="34" xfId="0" applyFont="1" applyBorder="1"/>
    <xf numFmtId="3" fontId="5" fillId="0" borderId="34" xfId="0" applyNumberFormat="1" applyFont="1" applyBorder="1" applyAlignment="1">
      <alignment horizontal="right"/>
    </xf>
    <xf numFmtId="0" fontId="5" fillId="10" borderId="34" xfId="0" applyFont="1" applyFill="1" applyBorder="1"/>
    <xf numFmtId="169" fontId="5" fillId="10" borderId="34" xfId="0" applyNumberFormat="1" applyFont="1" applyFill="1" applyBorder="1" applyAlignment="1">
      <alignment horizontal="right"/>
    </xf>
    <xf numFmtId="169" fontId="5" fillId="0" borderId="34" xfId="0" applyNumberFormat="1" applyFont="1" applyBorder="1" applyAlignment="1">
      <alignment horizontal="right"/>
    </xf>
    <xf numFmtId="169" fontId="5" fillId="0" borderId="34" xfId="0" applyNumberFormat="1" applyFont="1" applyBorder="1"/>
    <xf numFmtId="10" fontId="5" fillId="10" borderId="0" xfId="0" applyNumberFormat="1" applyFont="1" applyFill="1"/>
    <xf numFmtId="0" fontId="4" fillId="0" borderId="0" xfId="0" applyFont="1"/>
    <xf numFmtId="0" fontId="4" fillId="10" borderId="0" xfId="0" applyFont="1" applyFill="1"/>
    <xf numFmtId="167" fontId="5" fillId="10" borderId="0" xfId="0" applyNumberFormat="1" applyFont="1" applyFill="1" applyAlignment="1">
      <alignment horizontal="right"/>
    </xf>
    <xf numFmtId="167" fontId="5" fillId="10" borderId="0" xfId="0" applyNumberFormat="1" applyFont="1" applyFill="1" applyAlignment="1">
      <alignment horizontal="left"/>
    </xf>
    <xf numFmtId="167" fontId="5" fillId="10" borderId="0" xfId="0" applyNumberFormat="1" applyFont="1" applyFill="1"/>
    <xf numFmtId="0" fontId="5" fillId="10" borderId="0" xfId="0" applyFont="1" applyFill="1"/>
    <xf numFmtId="43" fontId="5" fillId="10" borderId="0" xfId="0" applyNumberFormat="1" applyFont="1" applyFill="1"/>
    <xf numFmtId="0" fontId="31" fillId="12" borderId="0" xfId="0" applyFont="1" applyFill="1"/>
    <xf numFmtId="0" fontId="31" fillId="12" borderId="0" xfId="0" applyFont="1" applyFill="1" applyAlignment="1">
      <alignment horizontal="right"/>
    </xf>
    <xf numFmtId="0" fontId="31" fillId="12" borderId="0" xfId="0" applyFont="1" applyFill="1" applyAlignment="1">
      <alignment horizontal="center"/>
    </xf>
    <xf numFmtId="167" fontId="43" fillId="0" borderId="0" xfId="1" applyNumberFormat="1" applyFont="1" applyAlignment="1">
      <alignment horizontal="right" vertical="center" wrapText="1"/>
    </xf>
    <xf numFmtId="167" fontId="12" fillId="0" borderId="0" xfId="1" applyNumberFormat="1" applyFont="1" applyAlignment="1">
      <alignment horizontal="right" vertical="center" wrapText="1"/>
    </xf>
    <xf numFmtId="0" fontId="38" fillId="12" borderId="0" xfId="0" applyFont="1" applyFill="1"/>
    <xf numFmtId="167" fontId="14" fillId="0" borderId="0" xfId="1" applyNumberFormat="1" applyFont="1" applyAlignment="1">
      <alignment vertical="center" wrapText="1"/>
    </xf>
    <xf numFmtId="167" fontId="44" fillId="0" borderId="0" xfId="1" applyNumberFormat="1" applyFont="1" applyAlignment="1">
      <alignment vertical="top" wrapText="1"/>
    </xf>
    <xf numFmtId="0" fontId="11" fillId="10" borderId="34" xfId="6" applyFont="1" applyFill="1" applyBorder="1" applyAlignment="1">
      <alignment vertical="top" wrapText="1"/>
    </xf>
    <xf numFmtId="4" fontId="5" fillId="10" borderId="34" xfId="0" applyNumberFormat="1" applyFont="1" applyFill="1" applyBorder="1" applyAlignment="1">
      <alignment horizontal="right"/>
    </xf>
    <xf numFmtId="3" fontId="5" fillId="10" borderId="34" xfId="0" applyNumberFormat="1" applyFont="1" applyFill="1" applyBorder="1" applyAlignment="1">
      <alignment horizontal="right"/>
    </xf>
    <xf numFmtId="0" fontId="4" fillId="10" borderId="34" xfId="0" applyFont="1" applyFill="1" applyBorder="1"/>
    <xf numFmtId="4" fontId="4" fillId="10" borderId="34" xfId="0" applyNumberFormat="1" applyFont="1" applyFill="1" applyBorder="1" applyAlignment="1">
      <alignment horizontal="right"/>
    </xf>
    <xf numFmtId="169" fontId="5" fillId="10" borderId="34" xfId="0" applyNumberFormat="1" applyFont="1" applyFill="1" applyBorder="1" applyAlignment="1">
      <alignment horizontal="center"/>
    </xf>
    <xf numFmtId="1" fontId="5" fillId="10" borderId="34" xfId="0" applyNumberFormat="1" applyFont="1" applyFill="1" applyBorder="1" applyAlignment="1">
      <alignment horizontal="center"/>
    </xf>
    <xf numFmtId="0" fontId="10" fillId="10" borderId="34" xfId="6" applyFont="1" applyFill="1" applyBorder="1" applyAlignment="1">
      <alignment vertical="top" wrapText="1"/>
    </xf>
    <xf numFmtId="167" fontId="27" fillId="0" borderId="25" xfId="1" applyNumberFormat="1" applyFont="1" applyBorder="1" applyAlignment="1">
      <alignment horizontal="right" vertical="center" wrapText="1"/>
    </xf>
    <xf numFmtId="0" fontId="14" fillId="2" borderId="30" xfId="1" applyNumberFormat="1" applyFont="1" applyFill="1" applyBorder="1" applyAlignment="1">
      <alignment horizontal="right" vertical="center" wrapText="1"/>
    </xf>
    <xf numFmtId="10" fontId="11" fillId="2" borderId="2" xfId="1" applyNumberFormat="1" applyFont="1" applyFill="1" applyBorder="1" applyAlignment="1">
      <alignment wrapText="1"/>
    </xf>
    <xf numFmtId="167" fontId="11" fillId="2" borderId="2" xfId="1" applyNumberFormat="1" applyFont="1" applyFill="1" applyBorder="1" applyAlignment="1">
      <alignment wrapText="1"/>
    </xf>
    <xf numFmtId="167" fontId="11" fillId="0" borderId="2" xfId="1" applyNumberFormat="1" applyFont="1" applyBorder="1" applyAlignment="1">
      <alignment wrapText="1"/>
    </xf>
    <xf numFmtId="167" fontId="5" fillId="2" borderId="1" xfId="1" applyNumberFormat="1" applyFont="1" applyFill="1" applyBorder="1" applyAlignment="1">
      <alignment horizontal="right" vertical="top" wrapText="1"/>
    </xf>
    <xf numFmtId="0" fontId="14" fillId="2" borderId="30" xfId="1" applyNumberFormat="1" applyFont="1" applyFill="1" applyBorder="1" applyAlignment="1">
      <alignment vertical="center" wrapText="1"/>
    </xf>
    <xf numFmtId="0" fontId="10" fillId="10" borderId="34" xfId="0" applyFont="1" applyFill="1" applyBorder="1"/>
    <xf numFmtId="0" fontId="14" fillId="2" borderId="30" xfId="1" applyNumberFormat="1" applyFont="1" applyFill="1" applyBorder="1" applyAlignment="1" applyProtection="1">
      <alignment horizontal="right" vertical="center" wrapText="1"/>
      <protection locked="0"/>
    </xf>
    <xf numFmtId="0" fontId="14" fillId="2" borderId="30" xfId="0" applyFont="1" applyFill="1" applyBorder="1" applyAlignment="1" applyProtection="1">
      <alignment horizontal="right" vertical="center" wrapText="1"/>
      <protection locked="0"/>
    </xf>
    <xf numFmtId="0" fontId="14" fillId="2" borderId="8" xfId="1" applyNumberFormat="1" applyFont="1" applyFill="1" applyBorder="1" applyAlignment="1" applyProtection="1">
      <alignment horizontal="right" vertical="center" wrapText="1"/>
      <protection locked="0"/>
    </xf>
    <xf numFmtId="167" fontId="5" fillId="2" borderId="2" xfId="1" applyNumberFormat="1" applyFont="1" applyFill="1" applyBorder="1" applyAlignment="1">
      <alignment horizontal="right" wrapText="1"/>
    </xf>
    <xf numFmtId="167" fontId="5" fillId="2" borderId="1" xfId="1" applyNumberFormat="1" applyFont="1" applyFill="1" applyBorder="1" applyAlignment="1">
      <alignment horizontal="right" wrapText="1"/>
    </xf>
    <xf numFmtId="167" fontId="5" fillId="7" borderId="24" xfId="1" applyNumberFormat="1" applyFont="1" applyFill="1" applyBorder="1" applyAlignment="1" applyProtection="1">
      <alignment horizontal="right" vertical="center" wrapText="1"/>
      <protection locked="0"/>
    </xf>
    <xf numFmtId="167" fontId="5" fillId="7" borderId="25" xfId="1" applyNumberFormat="1" applyFont="1" applyFill="1" applyBorder="1" applyAlignment="1" applyProtection="1">
      <alignment horizontal="right" vertical="center" wrapText="1"/>
      <protection locked="0"/>
    </xf>
    <xf numFmtId="0" fontId="12" fillId="0" borderId="5" xfId="0" applyFont="1" applyBorder="1" applyAlignment="1">
      <alignment horizontal="left" vertical="center" wrapText="1"/>
    </xf>
    <xf numFmtId="0" fontId="14" fillId="0" borderId="0" xfId="0" applyFont="1" applyAlignment="1">
      <alignment horizontal="center" vertical="center" wrapText="1"/>
    </xf>
    <xf numFmtId="0" fontId="16" fillId="0" borderId="11" xfId="0" applyFont="1" applyBorder="1" applyAlignment="1">
      <alignment wrapText="1"/>
    </xf>
    <xf numFmtId="0" fontId="4" fillId="0" borderId="3" xfId="0" applyFont="1" applyBorder="1" applyAlignment="1">
      <alignment wrapText="1"/>
    </xf>
    <xf numFmtId="0" fontId="5" fillId="0" borderId="3" xfId="0" applyFont="1" applyBorder="1" applyAlignment="1">
      <alignment wrapText="1"/>
    </xf>
    <xf numFmtId="0" fontId="10" fillId="0" borderId="2" xfId="0" applyFont="1" applyBorder="1" applyAlignment="1">
      <alignment vertical="center" textRotation="90" wrapText="1"/>
    </xf>
    <xf numFmtId="0" fontId="5" fillId="0" borderId="1" xfId="0" applyFont="1" applyBorder="1" applyAlignment="1">
      <alignment wrapText="1"/>
    </xf>
    <xf numFmtId="0" fontId="10" fillId="0" borderId="1" xfId="0" applyFont="1" applyBorder="1" applyAlignment="1">
      <alignment vertical="center" textRotation="90" wrapText="1"/>
    </xf>
    <xf numFmtId="0" fontId="5" fillId="0" borderId="0" xfId="0" quotePrefix="1" applyFont="1" applyAlignment="1">
      <alignment wrapText="1"/>
    </xf>
    <xf numFmtId="0" fontId="4" fillId="0" borderId="0" xfId="0" applyFont="1" applyAlignment="1">
      <alignment wrapText="1"/>
    </xf>
    <xf numFmtId="0" fontId="5" fillId="0" borderId="5" xfId="0" applyFont="1" applyBorder="1" applyAlignment="1">
      <alignment wrapText="1"/>
    </xf>
    <xf numFmtId="0" fontId="5" fillId="0" borderId="27" xfId="0" applyFont="1" applyBorder="1" applyAlignment="1">
      <alignment wrapText="1"/>
    </xf>
    <xf numFmtId="0" fontId="10" fillId="5" borderId="9" xfId="2" applyFont="1" applyFill="1" applyBorder="1" applyAlignment="1">
      <alignment horizontal="center" vertical="center"/>
    </xf>
    <xf numFmtId="0" fontId="10" fillId="0" borderId="9" xfId="3" applyFont="1" applyBorder="1" applyAlignment="1">
      <alignment horizontal="center" vertical="center"/>
    </xf>
    <xf numFmtId="0" fontId="10" fillId="0" borderId="9" xfId="4" applyFont="1" applyBorder="1" applyAlignment="1">
      <alignment horizontal="center" vertical="center"/>
    </xf>
    <xf numFmtId="0" fontId="11" fillId="0" borderId="9" xfId="0" applyFont="1" applyBorder="1" applyAlignment="1">
      <alignment horizontal="center" vertical="center" wrapText="1"/>
    </xf>
    <xf numFmtId="0" fontId="11" fillId="0" borderId="24" xfId="0" applyFont="1" applyBorder="1" applyAlignment="1">
      <alignment vertical="center"/>
    </xf>
    <xf numFmtId="0" fontId="11" fillId="0" borderId="25" xfId="0" applyFont="1" applyBorder="1" applyAlignment="1">
      <alignment vertical="center"/>
    </xf>
    <xf numFmtId="166" fontId="13" fillId="0" borderId="2" xfId="0" applyNumberFormat="1" applyFont="1" applyBorder="1" applyAlignment="1">
      <alignment horizontal="right" wrapText="1"/>
    </xf>
    <xf numFmtId="166" fontId="13" fillId="0" borderId="1" xfId="0" applyNumberFormat="1" applyFont="1" applyBorder="1" applyAlignment="1">
      <alignment horizontal="right" wrapText="1"/>
    </xf>
    <xf numFmtId="166" fontId="5" fillId="0" borderId="1" xfId="0" applyNumberFormat="1" applyFont="1" applyBorder="1" applyAlignment="1">
      <alignment horizontal="center" wrapText="1"/>
    </xf>
    <xf numFmtId="166" fontId="5" fillId="2" borderId="26" xfId="0" applyNumberFormat="1" applyFont="1" applyFill="1" applyBorder="1" applyAlignment="1">
      <alignment horizontal="left"/>
    </xf>
    <xf numFmtId="166" fontId="5" fillId="2" borderId="1" xfId="0" applyNumberFormat="1" applyFont="1" applyFill="1" applyBorder="1" applyAlignment="1">
      <alignment horizontal="left" wrapText="1"/>
    </xf>
    <xf numFmtId="169" fontId="11" fillId="0" borderId="9" xfId="0" applyNumberFormat="1" applyFont="1" applyBorder="1" applyAlignment="1">
      <alignment horizontal="right" vertical="center" wrapText="1"/>
    </xf>
    <xf numFmtId="166" fontId="4" fillId="0" borderId="1" xfId="0" applyNumberFormat="1" applyFont="1" applyBorder="1" applyAlignment="1">
      <alignment horizontal="center" wrapText="1"/>
    </xf>
    <xf numFmtId="166" fontId="4" fillId="0" borderId="0" xfId="0" applyNumberFormat="1" applyFont="1" applyAlignment="1">
      <alignment vertical="center" wrapText="1"/>
    </xf>
    <xf numFmtId="0" fontId="5" fillId="0" borderId="0" xfId="0" quotePrefix="1" applyFont="1" applyAlignment="1">
      <alignment vertical="center" wrapText="1"/>
    </xf>
    <xf numFmtId="0" fontId="25" fillId="0" borderId="25" xfId="0" applyFont="1" applyBorder="1" applyAlignment="1">
      <alignment horizontal="center" vertical="center" wrapText="1"/>
    </xf>
    <xf numFmtId="0" fontId="11" fillId="0" borderId="25" xfId="0" applyFont="1" applyBorder="1" applyAlignment="1">
      <alignment horizontal="center" vertical="center" wrapText="1"/>
    </xf>
    <xf numFmtId="0" fontId="4" fillId="0" borderId="25" xfId="0" applyFont="1" applyBorder="1" applyAlignment="1">
      <alignment horizontal="center" vertical="center" wrapText="1"/>
    </xf>
    <xf numFmtId="169" fontId="11" fillId="0" borderId="31" xfId="0" applyNumberFormat="1" applyFont="1" applyBorder="1" applyAlignment="1">
      <alignment horizontal="right" vertical="center" wrapText="1"/>
    </xf>
    <xf numFmtId="169" fontId="10" fillId="0" borderId="9" xfId="0" applyNumberFormat="1" applyFont="1" applyBorder="1" applyAlignment="1">
      <alignment horizontal="right" wrapText="1"/>
    </xf>
    <xf numFmtId="0" fontId="4" fillId="0" borderId="9" xfId="0" applyFont="1" applyBorder="1" applyAlignment="1">
      <alignment horizontal="center" wrapText="1"/>
    </xf>
    <xf numFmtId="0" fontId="13" fillId="0" borderId="0" xfId="0" quotePrefix="1" applyFont="1"/>
    <xf numFmtId="169" fontId="5" fillId="0" borderId="1" xfId="0" applyNumberFormat="1" applyFont="1" applyBorder="1" applyAlignment="1">
      <alignment horizontal="right" wrapText="1"/>
    </xf>
    <xf numFmtId="169" fontId="11" fillId="0" borderId="9" xfId="0" applyNumberFormat="1" applyFont="1" applyBorder="1" applyAlignment="1">
      <alignment horizontal="right" wrapText="1"/>
    </xf>
    <xf numFmtId="169" fontId="11" fillId="0" borderId="9" xfId="0" applyNumberFormat="1" applyFont="1" applyBorder="1" applyAlignment="1">
      <alignment horizontal="center" wrapText="1"/>
    </xf>
    <xf numFmtId="0" fontId="4" fillId="0" borderId="30" xfId="0" applyFont="1" applyBorder="1" applyAlignment="1">
      <alignment horizontal="center" wrapText="1"/>
    </xf>
    <xf numFmtId="0" fontId="4" fillId="0" borderId="2" xfId="0" applyFont="1" applyBorder="1" applyAlignment="1">
      <alignment horizontal="center" wrapText="1"/>
    </xf>
    <xf numFmtId="0" fontId="4" fillId="0" borderId="31" xfId="0" applyFont="1" applyBorder="1" applyAlignment="1">
      <alignment horizontal="center" wrapText="1"/>
    </xf>
    <xf numFmtId="0" fontId="10" fillId="0" borderId="9" xfId="0" applyFont="1" applyBorder="1" applyAlignment="1">
      <alignment horizontal="center" vertical="center" wrapText="1"/>
    </xf>
    <xf numFmtId="167" fontId="28" fillId="7" borderId="9" xfId="1" applyNumberFormat="1" applyFont="1" applyFill="1" applyBorder="1" applyAlignment="1" applyProtection="1">
      <alignment horizontal="right" vertical="center" wrapText="1"/>
      <protection locked="0"/>
    </xf>
    <xf numFmtId="167" fontId="5" fillId="2" borderId="2" xfId="1" applyNumberFormat="1" applyFont="1" applyFill="1" applyBorder="1" applyAlignment="1" applyProtection="1">
      <alignment horizontal="right" wrapText="1"/>
      <protection locked="0"/>
    </xf>
    <xf numFmtId="10" fontId="11" fillId="2" borderId="2" xfId="1" applyNumberFormat="1" applyFont="1" applyFill="1" applyBorder="1" applyAlignment="1" applyProtection="1">
      <alignment wrapText="1"/>
      <protection locked="0"/>
    </xf>
    <xf numFmtId="0" fontId="38" fillId="12" borderId="0" xfId="6" applyFont="1" applyFill="1" applyAlignment="1">
      <alignment vertical="center"/>
    </xf>
    <xf numFmtId="0" fontId="1" fillId="0" borderId="0" xfId="6"/>
    <xf numFmtId="0" fontId="39" fillId="12" borderId="0" xfId="6" applyFont="1" applyFill="1" applyAlignment="1">
      <alignment vertical="center"/>
    </xf>
    <xf numFmtId="0" fontId="34" fillId="12" borderId="0" xfId="6" applyFont="1" applyFill="1" applyAlignment="1">
      <alignment vertical="center"/>
    </xf>
    <xf numFmtId="0" fontId="35" fillId="0" borderId="0" xfId="6" applyFont="1"/>
    <xf numFmtId="0" fontId="3" fillId="7" borderId="0" xfId="0" applyFont="1" applyFill="1" applyAlignment="1" applyProtection="1">
      <alignment horizontal="center"/>
      <protection locked="0"/>
    </xf>
    <xf numFmtId="0" fontId="0" fillId="0" borderId="0" xfId="0" applyProtection="1">
      <protection locked="0"/>
    </xf>
    <xf numFmtId="0" fontId="2" fillId="0" borderId="0" xfId="0" applyFont="1" applyAlignment="1">
      <alignment horizontal="center"/>
    </xf>
    <xf numFmtId="0" fontId="2" fillId="0" borderId="0" xfId="0" applyFont="1"/>
    <xf numFmtId="0" fontId="3" fillId="0" borderId="0" xfId="0" applyFont="1" applyAlignment="1">
      <alignment horizontal="center"/>
    </xf>
    <xf numFmtId="0" fontId="3" fillId="0" borderId="0" xfId="0" applyFont="1"/>
    <xf numFmtId="0" fontId="5" fillId="0" borderId="3" xfId="0" applyFont="1" applyBorder="1" applyAlignment="1">
      <alignment wrapText="1"/>
    </xf>
    <xf numFmtId="0" fontId="5" fillId="0" borderId="0" xfId="0" applyFont="1" applyAlignment="1" applyProtection="1">
      <alignment wrapText="1"/>
      <protection locked="0"/>
    </xf>
    <xf numFmtId="0" fontId="4" fillId="0" borderId="3" xfId="0" applyFont="1" applyBorder="1" applyAlignment="1">
      <alignment wrapText="1"/>
    </xf>
    <xf numFmtId="0" fontId="5" fillId="0" borderId="3" xfId="0" applyFont="1" applyBorder="1" applyAlignment="1">
      <alignment horizontal="left" wrapText="1"/>
    </xf>
    <xf numFmtId="0" fontId="5" fillId="0" borderId="0" xfId="0" applyFont="1" applyAlignment="1">
      <alignment vertical="top" wrapText="1"/>
    </xf>
    <xf numFmtId="0" fontId="21" fillId="0" borderId="5" xfId="0" applyFont="1" applyBorder="1" applyAlignment="1">
      <alignment vertical="center" wrapText="1"/>
    </xf>
    <xf numFmtId="0" fontId="0" fillId="0" borderId="5" xfId="0" applyBorder="1"/>
    <xf numFmtId="0" fontId="20" fillId="0" borderId="33" xfId="0" applyFont="1" applyBorder="1" applyAlignment="1">
      <alignment horizontal="left" vertical="center" textRotation="90" wrapText="1"/>
    </xf>
    <xf numFmtId="0" fontId="0" fillId="0" borderId="2" xfId="0" applyBorder="1"/>
    <xf numFmtId="0" fontId="0" fillId="0" borderId="7" xfId="0" applyBorder="1"/>
    <xf numFmtId="0" fontId="14" fillId="0" borderId="33" xfId="0" applyFont="1" applyBorder="1" applyAlignment="1">
      <alignment horizontal="center" vertical="center" textRotation="90" wrapText="1"/>
    </xf>
    <xf numFmtId="0" fontId="13" fillId="0" borderId="3" xfId="0" applyFont="1" applyBorder="1" applyAlignment="1">
      <alignment horizontal="left" wrapText="1"/>
    </xf>
    <xf numFmtId="0" fontId="16" fillId="0" borderId="0" xfId="0" applyFont="1" applyAlignment="1">
      <alignment wrapText="1"/>
    </xf>
    <xf numFmtId="0" fontId="13" fillId="0" borderId="3" xfId="0" applyFont="1" applyBorder="1" applyAlignment="1">
      <alignment horizontal="left" vertical="top" wrapText="1"/>
    </xf>
    <xf numFmtId="0" fontId="5" fillId="0" borderId="0" xfId="0" applyFont="1" applyAlignment="1">
      <alignment wrapText="1"/>
    </xf>
    <xf numFmtId="0" fontId="24" fillId="0" borderId="3" xfId="0" applyFont="1" applyBorder="1" applyAlignment="1">
      <alignment horizontal="left" wrapText="1"/>
    </xf>
    <xf numFmtId="0" fontId="34" fillId="12" borderId="0" xfId="0" applyFont="1" applyFill="1"/>
    <xf numFmtId="0" fontId="0" fillId="0" borderId="0" xfId="0"/>
    <xf numFmtId="0" fontId="37" fillId="12" borderId="0" xfId="0" applyFont="1" applyFill="1"/>
    <xf numFmtId="0" fontId="40" fillId="0" borderId="0" xfId="0" applyFont="1"/>
    <xf numFmtId="0" fontId="39" fillId="12" borderId="0" xfId="0" applyFont="1" applyFill="1"/>
    <xf numFmtId="167" fontId="12" fillId="0" borderId="0" xfId="1" applyNumberFormat="1" applyFont="1" applyAlignment="1">
      <alignment horizontal="right" vertical="center" wrapText="1"/>
    </xf>
    <xf numFmtId="0" fontId="5" fillId="11" borderId="0" xfId="0" applyFont="1" applyFill="1" applyAlignment="1">
      <alignment vertical="center" wrapText="1"/>
    </xf>
    <xf numFmtId="167" fontId="14" fillId="0" borderId="0" xfId="1" applyNumberFormat="1" applyFont="1" applyAlignment="1">
      <alignment horizontal="right" vertical="center" wrapText="1"/>
    </xf>
    <xf numFmtId="0" fontId="33" fillId="0" borderId="0" xfId="0" applyFont="1" applyAlignment="1">
      <alignment vertical="center" wrapText="1"/>
    </xf>
    <xf numFmtId="0" fontId="32" fillId="0" borderId="0" xfId="0" applyFont="1" applyAlignment="1">
      <alignment vertical="center"/>
    </xf>
    <xf numFmtId="0" fontId="34" fillId="12" borderId="0" xfId="0" applyFont="1" applyFill="1" applyAlignment="1">
      <alignment horizontal="left"/>
    </xf>
    <xf numFmtId="0" fontId="5" fillId="0" borderId="0" xfId="0" applyFont="1"/>
    <xf numFmtId="0" fontId="42" fillId="0" borderId="0" xfId="0" applyFont="1" applyAlignment="1">
      <alignment vertical="top" wrapText="1"/>
    </xf>
    <xf numFmtId="0" fontId="11" fillId="10" borderId="0" xfId="0" applyFont="1" applyFill="1" applyAlignment="1">
      <alignment vertical="center" wrapText="1"/>
    </xf>
    <xf numFmtId="0" fontId="38" fillId="12" borderId="0" xfId="0" applyFont="1" applyFill="1" applyAlignment="1">
      <alignment vertical="center"/>
    </xf>
    <xf numFmtId="0" fontId="11" fillId="10" borderId="0" xfId="0" applyFont="1" applyFill="1" applyAlignment="1">
      <alignment horizontal="left" vertical="top" wrapText="1"/>
    </xf>
    <xf numFmtId="0" fontId="11" fillId="13" borderId="0" xfId="0" applyFont="1" applyFill="1" applyAlignment="1">
      <alignment vertical="center" wrapText="1"/>
    </xf>
    <xf numFmtId="0" fontId="45" fillId="0" borderId="0" xfId="0" applyFont="1"/>
    <xf numFmtId="0" fontId="46" fillId="0" borderId="0" xfId="0" applyFont="1"/>
    <xf numFmtId="0" fontId="47" fillId="0" borderId="0" xfId="0" applyFont="1"/>
  </cellXfs>
  <cellStyles count="7">
    <cellStyle name="Komma" xfId="1" builtinId="3"/>
    <cellStyle name="Standard" xfId="0" builtinId="0"/>
    <cellStyle name="Standard 2" xfId="5" xr:uid="{00000000-0005-0000-0000-000005000000}"/>
    <cellStyle name="Standard 3" xfId="6" xr:uid="{00000000-0005-0000-0000-000006000000}"/>
    <cellStyle name="Überschrift 1" xfId="2" builtinId="16"/>
    <cellStyle name="Überschrift 2" xfId="3" builtinId="17"/>
    <cellStyle name="Überschrift 3" xfId="4" builtinId="18"/>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1"/>
  <c:style val="2"/>
  <c:chart>
    <c:title>
      <c:tx>
        <c:rich>
          <a:bodyPr/>
          <a:lstStyle/>
          <a:p>
            <a:pPr>
              <a:defRPr sz="1200">
                <a:latin typeface="Arial" panose="020B0604020202020204" pitchFamily="34" charset="0"/>
                <a:cs typeface="Arial" panose="020B0604020202020204" pitchFamily="34" charset="0"/>
              </a:defRPr>
            </a:pPr>
            <a:r>
              <a:rPr lang="de-CH" sz="1200">
                <a:latin typeface="Arial" panose="020B0604020202020204" pitchFamily="34" charset="0"/>
                <a:cs typeface="Arial" panose="020B0604020202020204" pitchFamily="34" charset="0"/>
              </a:rPr>
              <a:t>Nettoverschuldungsquotient</a:t>
            </a:r>
          </a:p>
        </c:rich>
      </c:tx>
      <c:layout>
        <c:manualLayout>
          <c:xMode val="edge"/>
          <c:yMode val="edge"/>
          <c:x val="0.33854219219219223"/>
          <c:y val="6.5515873015873013E-2"/>
        </c:manualLayout>
      </c:layout>
      <c:overlay val="1"/>
    </c:title>
    <c:autoTitleDeleted val="0"/>
    <c:plotArea>
      <c:layout/>
      <c:lineChart>
        <c:grouping val="standard"/>
        <c:varyColors val="1"/>
        <c:ser>
          <c:idx val="0"/>
          <c:order val="0"/>
          <c:tx>
            <c:strRef>
              <c:f>Finanzkennzahlen!$A$7</c:f>
              <c:strCache>
                <c:ptCount val="1"/>
                <c:pt idx="0">
                  <c:v>Nettoverschuldungsquotient</c:v>
                </c:pt>
              </c:strCache>
            </c:strRef>
          </c:tx>
          <c:spPr>
            <a:ln w="24000">
              <a:solidFill>
                <a:srgbClr val="008000"/>
              </a:solidFill>
              <a:prstDash val="solid"/>
            </a:ln>
          </c:spPr>
          <c:marker>
            <c:symbol val="circle"/>
            <c:size val="7"/>
            <c:spPr>
              <a:solidFill>
                <a:srgbClr val="FF66CC"/>
              </a:solidFill>
              <a:ln>
                <a:noFill/>
                <a:prstDash val="solid"/>
              </a:ln>
            </c:spPr>
          </c:marker>
          <c:cat>
            <c:strRef>
              <c:f>Finanzkennzahlen!$B$6:$G$6</c:f>
              <c:strCache>
                <c:ptCount val="6"/>
                <c:pt idx="0">
                  <c:v>Rechnung </c:v>
                </c:pt>
                <c:pt idx="1">
                  <c:v>Budget </c:v>
                </c:pt>
                <c:pt idx="2">
                  <c:v>Plan </c:v>
                </c:pt>
                <c:pt idx="3">
                  <c:v>Plan </c:v>
                </c:pt>
                <c:pt idx="4">
                  <c:v>Plan </c:v>
                </c:pt>
                <c:pt idx="5">
                  <c:v>Plan </c:v>
                </c:pt>
              </c:strCache>
            </c:strRef>
          </c:cat>
          <c:val>
            <c:numRef>
              <c:f>Finanzkennzahlen!$B$7:$G$7</c:f>
              <c:numCache>
                <c:formatCode>0.00%</c:formatCode>
                <c:ptCount val="6"/>
                <c:pt idx="0">
                  <c:v>0</c:v>
                </c:pt>
                <c:pt idx="1">
                  <c:v>0</c:v>
                </c:pt>
                <c:pt idx="2">
                  <c:v>0</c:v>
                </c:pt>
                <c:pt idx="3">
                  <c:v>0</c:v>
                </c:pt>
                <c:pt idx="4">
                  <c:v>0</c:v>
                </c:pt>
                <c:pt idx="5">
                  <c:v>0</c:v>
                </c:pt>
              </c:numCache>
            </c:numRef>
          </c:val>
          <c:smooth val="1"/>
          <c:extLst>
            <c:ext xmlns:c16="http://schemas.microsoft.com/office/drawing/2014/chart" uri="{C3380CC4-5D6E-409C-BE32-E72D297353CC}">
              <c16:uniqueId val="{00000000-63CC-44E9-B56B-544871E2C417}"/>
            </c:ext>
          </c:extLst>
        </c:ser>
        <c:dLbls>
          <c:showLegendKey val="0"/>
          <c:showVal val="0"/>
          <c:showCatName val="0"/>
          <c:showSerName val="0"/>
          <c:showPercent val="0"/>
          <c:showBubbleSize val="0"/>
        </c:dLbls>
        <c:marker val="1"/>
        <c:smooth val="0"/>
        <c:axId val="10"/>
        <c:axId val="100"/>
      </c:lineChart>
      <c:catAx>
        <c:axId val="10"/>
        <c:scaling>
          <c:orientation val="minMax"/>
        </c:scaling>
        <c:delete val="0"/>
        <c:axPos val="b"/>
        <c:title>
          <c:tx>
            <c:rich>
              <a:bodyPr/>
              <a:lstStyle/>
              <a:p>
                <a:pPr>
                  <a:defRPr/>
                </a:pPr>
                <a:r>
                  <a:rPr lang="de-CH"/>
                  <a:t>Jahre</a:t>
                </a:r>
              </a:p>
            </c:rich>
          </c:tx>
          <c:overlay val="1"/>
        </c:title>
        <c:numFmt formatCode="General" sourceLinked="1"/>
        <c:majorTickMark val="none"/>
        <c:minorTickMark val="none"/>
        <c:tickLblPos val="low"/>
        <c:txPr>
          <a:bodyPr/>
          <a:lstStyle/>
          <a:p>
            <a:pPr>
              <a:defRPr>
                <a:latin typeface="Arial" panose="020B0604020202020204" pitchFamily="34" charset="0"/>
                <a:cs typeface="Arial" panose="020B0604020202020204" pitchFamily="34" charset="0"/>
              </a:defRPr>
            </a:pPr>
            <a:endParaRPr lang="de-DE"/>
          </a:p>
        </c:txPr>
        <c:crossAx val="100"/>
        <c:crosses val="autoZero"/>
        <c:auto val="1"/>
        <c:lblAlgn val="ctr"/>
        <c:lblOffset val="100"/>
        <c:noMultiLvlLbl val="1"/>
      </c:catAx>
      <c:valAx>
        <c:axId val="100"/>
        <c:scaling>
          <c:orientation val="minMax"/>
        </c:scaling>
        <c:delete val="0"/>
        <c:axPos val="l"/>
        <c:majorGridlines/>
        <c:numFmt formatCode="0%" sourceLinked="0"/>
        <c:majorTickMark val="none"/>
        <c:minorTickMark val="none"/>
        <c:tickLblPos val="low"/>
        <c:txPr>
          <a:bodyPr/>
          <a:lstStyle/>
          <a:p>
            <a:pPr>
              <a:defRPr>
                <a:latin typeface="Arial" panose="020B0604020202020204" pitchFamily="34" charset="0"/>
                <a:cs typeface="Arial" panose="020B0604020202020204" pitchFamily="34" charset="0"/>
              </a:defRPr>
            </a:pPr>
            <a:endParaRPr lang="de-DE"/>
          </a:p>
        </c:txPr>
        <c:crossAx val="10"/>
        <c:crosses val="autoZero"/>
        <c:crossBetween val="between"/>
      </c:valAx>
    </c:plotArea>
    <c:plotVisOnly val="1"/>
    <c:dispBlanksAs val="gap"/>
    <c:showDLblsOverMax val="1"/>
  </c:chart>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1"/>
  <c:style val="2"/>
  <c:chart>
    <c:title>
      <c:tx>
        <c:rich>
          <a:bodyPr/>
          <a:lstStyle/>
          <a:p>
            <a:pPr>
              <a:defRPr sz="1200">
                <a:latin typeface="Arial" panose="020B0604020202020204" pitchFamily="34" charset="0"/>
                <a:cs typeface="Arial" panose="020B0604020202020204" pitchFamily="34" charset="0"/>
              </a:defRPr>
            </a:pPr>
            <a:r>
              <a:rPr lang="de-CH" sz="1200">
                <a:latin typeface="Arial" panose="020B0604020202020204" pitchFamily="34" charset="0"/>
                <a:cs typeface="Arial" panose="020B0604020202020204" pitchFamily="34" charset="0"/>
              </a:rPr>
              <a:t>Selbstfinanzierungsgrad</a:t>
            </a:r>
          </a:p>
        </c:rich>
      </c:tx>
      <c:layout>
        <c:manualLayout>
          <c:xMode val="edge"/>
          <c:yMode val="edge"/>
          <c:x val="0.36076711711711718"/>
          <c:y val="6.0476190476190482E-2"/>
        </c:manualLayout>
      </c:layout>
      <c:overlay val="1"/>
    </c:title>
    <c:autoTitleDeleted val="0"/>
    <c:plotArea>
      <c:layout/>
      <c:lineChart>
        <c:grouping val="standard"/>
        <c:varyColors val="1"/>
        <c:ser>
          <c:idx val="0"/>
          <c:order val="0"/>
          <c:tx>
            <c:strRef>
              <c:f>Finanzkennzahlen!$A$8</c:f>
              <c:strCache>
                <c:ptCount val="1"/>
                <c:pt idx="0">
                  <c:v>Selbstfinanzierungsgrad</c:v>
                </c:pt>
              </c:strCache>
            </c:strRef>
          </c:tx>
          <c:spPr>
            <a:ln w="24000">
              <a:solidFill>
                <a:srgbClr val="008000"/>
              </a:solidFill>
              <a:prstDash val="solid"/>
            </a:ln>
          </c:spPr>
          <c:marker>
            <c:symbol val="circle"/>
            <c:size val="7"/>
            <c:spPr>
              <a:solidFill>
                <a:srgbClr val="FF66CC"/>
              </a:solidFill>
              <a:ln>
                <a:noFill/>
                <a:prstDash val="solid"/>
              </a:ln>
            </c:spPr>
          </c:marker>
          <c:cat>
            <c:strRef>
              <c:f>Finanzkennzahlen!$B$6:$G$6</c:f>
              <c:strCache>
                <c:ptCount val="6"/>
                <c:pt idx="0">
                  <c:v>Rechnung </c:v>
                </c:pt>
                <c:pt idx="1">
                  <c:v>Budget </c:v>
                </c:pt>
                <c:pt idx="2">
                  <c:v>Plan </c:v>
                </c:pt>
                <c:pt idx="3">
                  <c:v>Plan </c:v>
                </c:pt>
                <c:pt idx="4">
                  <c:v>Plan </c:v>
                </c:pt>
                <c:pt idx="5">
                  <c:v>Plan </c:v>
                </c:pt>
              </c:strCache>
            </c:strRef>
          </c:cat>
          <c:val>
            <c:numRef>
              <c:f>Finanzkennzahlen!$B$8:$G$8</c:f>
              <c:numCache>
                <c:formatCode>0.00%</c:formatCode>
                <c:ptCount val="6"/>
                <c:pt idx="0">
                  <c:v>0</c:v>
                </c:pt>
                <c:pt idx="1">
                  <c:v>0</c:v>
                </c:pt>
                <c:pt idx="2">
                  <c:v>0</c:v>
                </c:pt>
                <c:pt idx="3">
                  <c:v>0</c:v>
                </c:pt>
                <c:pt idx="4">
                  <c:v>0</c:v>
                </c:pt>
                <c:pt idx="5">
                  <c:v>0</c:v>
                </c:pt>
              </c:numCache>
            </c:numRef>
          </c:val>
          <c:smooth val="1"/>
          <c:extLst>
            <c:ext xmlns:c16="http://schemas.microsoft.com/office/drawing/2014/chart" uri="{C3380CC4-5D6E-409C-BE32-E72D297353CC}">
              <c16:uniqueId val="{00000000-DD88-499E-A402-EEDCEAEEB5D0}"/>
            </c:ext>
          </c:extLst>
        </c:ser>
        <c:dLbls>
          <c:showLegendKey val="0"/>
          <c:showVal val="0"/>
          <c:showCatName val="0"/>
          <c:showSerName val="0"/>
          <c:showPercent val="0"/>
          <c:showBubbleSize val="0"/>
        </c:dLbls>
        <c:marker val="1"/>
        <c:smooth val="0"/>
        <c:axId val="10"/>
        <c:axId val="100"/>
      </c:lineChart>
      <c:catAx>
        <c:axId val="10"/>
        <c:scaling>
          <c:orientation val="minMax"/>
        </c:scaling>
        <c:delete val="0"/>
        <c:axPos val="b"/>
        <c:title>
          <c:tx>
            <c:rich>
              <a:bodyPr/>
              <a:lstStyle/>
              <a:p>
                <a:pPr>
                  <a:defRPr/>
                </a:pPr>
                <a:r>
                  <a:rPr lang="de-CH"/>
                  <a:t>Jahre</a:t>
                </a:r>
              </a:p>
            </c:rich>
          </c:tx>
          <c:overlay val="1"/>
        </c:title>
        <c:numFmt formatCode="General" sourceLinked="1"/>
        <c:majorTickMark val="none"/>
        <c:minorTickMark val="none"/>
        <c:tickLblPos val="low"/>
        <c:txPr>
          <a:bodyPr/>
          <a:lstStyle/>
          <a:p>
            <a:pPr>
              <a:defRPr>
                <a:latin typeface="Arial" panose="020B0604020202020204" pitchFamily="34" charset="0"/>
                <a:cs typeface="Arial" panose="020B0604020202020204" pitchFamily="34" charset="0"/>
              </a:defRPr>
            </a:pPr>
            <a:endParaRPr lang="de-DE"/>
          </a:p>
        </c:txPr>
        <c:crossAx val="100"/>
        <c:crosses val="autoZero"/>
        <c:auto val="1"/>
        <c:lblAlgn val="ctr"/>
        <c:lblOffset val="100"/>
        <c:noMultiLvlLbl val="1"/>
      </c:catAx>
      <c:valAx>
        <c:axId val="100"/>
        <c:scaling>
          <c:orientation val="minMax"/>
        </c:scaling>
        <c:delete val="0"/>
        <c:axPos val="l"/>
        <c:majorGridlines/>
        <c:numFmt formatCode="0%" sourceLinked="0"/>
        <c:majorTickMark val="none"/>
        <c:minorTickMark val="none"/>
        <c:tickLblPos val="low"/>
        <c:txPr>
          <a:bodyPr/>
          <a:lstStyle/>
          <a:p>
            <a:pPr>
              <a:defRPr>
                <a:latin typeface="Arial" panose="020B0604020202020204" pitchFamily="34" charset="0"/>
                <a:cs typeface="Arial" panose="020B0604020202020204" pitchFamily="34" charset="0"/>
              </a:defRPr>
            </a:pPr>
            <a:endParaRPr lang="de-DE"/>
          </a:p>
        </c:txPr>
        <c:crossAx val="10"/>
        <c:crosses val="autoZero"/>
        <c:crossBetween val="between"/>
      </c:valAx>
    </c:plotArea>
    <c:plotVisOnly val="1"/>
    <c:dispBlanksAs val="gap"/>
    <c:showDLblsOverMax val="1"/>
  </c:chart>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1"/>
  <c:style val="2"/>
  <c:chart>
    <c:title>
      <c:tx>
        <c:rich>
          <a:bodyPr/>
          <a:lstStyle/>
          <a:p>
            <a:pPr>
              <a:defRPr sz="1200">
                <a:latin typeface="Arial" panose="020B0604020202020204" pitchFamily="34" charset="0"/>
                <a:cs typeface="Arial" panose="020B0604020202020204" pitchFamily="34" charset="0"/>
              </a:defRPr>
            </a:pPr>
            <a:r>
              <a:rPr lang="de-CH" sz="1200">
                <a:latin typeface="Arial" panose="020B0604020202020204" pitchFamily="34" charset="0"/>
                <a:cs typeface="Arial" panose="020B0604020202020204" pitchFamily="34" charset="0"/>
              </a:rPr>
              <a:t>Zinsbelastungsanteil</a:t>
            </a:r>
          </a:p>
        </c:rich>
      </c:tx>
      <c:layout>
        <c:manualLayout>
          <c:xMode val="edge"/>
          <c:yMode val="edge"/>
          <c:x val="0.37856336336336338"/>
          <c:y val="5.5436507936507937E-2"/>
        </c:manualLayout>
      </c:layout>
      <c:overlay val="1"/>
    </c:title>
    <c:autoTitleDeleted val="0"/>
    <c:plotArea>
      <c:layout/>
      <c:lineChart>
        <c:grouping val="standard"/>
        <c:varyColors val="1"/>
        <c:ser>
          <c:idx val="0"/>
          <c:order val="0"/>
          <c:tx>
            <c:strRef>
              <c:f>Finanzkennzahlen!$A$9</c:f>
              <c:strCache>
                <c:ptCount val="1"/>
                <c:pt idx="0">
                  <c:v>Zinsbelastungsanteil</c:v>
                </c:pt>
              </c:strCache>
            </c:strRef>
          </c:tx>
          <c:spPr>
            <a:ln w="24000">
              <a:solidFill>
                <a:srgbClr val="008000"/>
              </a:solidFill>
              <a:prstDash val="solid"/>
            </a:ln>
          </c:spPr>
          <c:marker>
            <c:symbol val="circle"/>
            <c:size val="7"/>
            <c:spPr>
              <a:solidFill>
                <a:srgbClr val="FF66CC"/>
              </a:solidFill>
              <a:ln>
                <a:noFill/>
                <a:prstDash val="solid"/>
              </a:ln>
            </c:spPr>
          </c:marker>
          <c:cat>
            <c:strRef>
              <c:f>Finanzkennzahlen!$B$6:$G$6</c:f>
              <c:strCache>
                <c:ptCount val="6"/>
                <c:pt idx="0">
                  <c:v>Rechnung </c:v>
                </c:pt>
                <c:pt idx="1">
                  <c:v>Budget </c:v>
                </c:pt>
                <c:pt idx="2">
                  <c:v>Plan </c:v>
                </c:pt>
                <c:pt idx="3">
                  <c:v>Plan </c:v>
                </c:pt>
                <c:pt idx="4">
                  <c:v>Plan </c:v>
                </c:pt>
                <c:pt idx="5">
                  <c:v>Plan </c:v>
                </c:pt>
              </c:strCache>
            </c:strRef>
          </c:cat>
          <c:val>
            <c:numRef>
              <c:f>Finanzkennzahlen!$B$9:$G$9</c:f>
              <c:numCache>
                <c:formatCode>0.00%</c:formatCode>
                <c:ptCount val="6"/>
                <c:pt idx="0">
                  <c:v>0</c:v>
                </c:pt>
                <c:pt idx="1">
                  <c:v>0</c:v>
                </c:pt>
                <c:pt idx="2">
                  <c:v>0</c:v>
                </c:pt>
                <c:pt idx="3">
                  <c:v>0</c:v>
                </c:pt>
                <c:pt idx="4">
                  <c:v>0</c:v>
                </c:pt>
                <c:pt idx="5">
                  <c:v>0</c:v>
                </c:pt>
              </c:numCache>
            </c:numRef>
          </c:val>
          <c:smooth val="1"/>
          <c:extLst>
            <c:ext xmlns:c16="http://schemas.microsoft.com/office/drawing/2014/chart" uri="{C3380CC4-5D6E-409C-BE32-E72D297353CC}">
              <c16:uniqueId val="{00000000-A1D3-4155-8BB7-713402851482}"/>
            </c:ext>
          </c:extLst>
        </c:ser>
        <c:dLbls>
          <c:showLegendKey val="0"/>
          <c:showVal val="0"/>
          <c:showCatName val="0"/>
          <c:showSerName val="0"/>
          <c:showPercent val="0"/>
          <c:showBubbleSize val="0"/>
        </c:dLbls>
        <c:marker val="1"/>
        <c:smooth val="0"/>
        <c:axId val="10"/>
        <c:axId val="100"/>
      </c:lineChart>
      <c:catAx>
        <c:axId val="10"/>
        <c:scaling>
          <c:orientation val="minMax"/>
        </c:scaling>
        <c:delete val="0"/>
        <c:axPos val="b"/>
        <c:title>
          <c:tx>
            <c:rich>
              <a:bodyPr/>
              <a:lstStyle/>
              <a:p>
                <a:pPr>
                  <a:defRPr/>
                </a:pPr>
                <a:r>
                  <a:rPr lang="de-CH"/>
                  <a:t>Jahre</a:t>
                </a:r>
              </a:p>
            </c:rich>
          </c:tx>
          <c:overlay val="1"/>
        </c:title>
        <c:numFmt formatCode="General" sourceLinked="1"/>
        <c:majorTickMark val="none"/>
        <c:minorTickMark val="none"/>
        <c:tickLblPos val="low"/>
        <c:txPr>
          <a:bodyPr/>
          <a:lstStyle/>
          <a:p>
            <a:pPr>
              <a:defRPr>
                <a:latin typeface="Arial" panose="020B0604020202020204" pitchFamily="34" charset="0"/>
                <a:cs typeface="Arial" panose="020B0604020202020204" pitchFamily="34" charset="0"/>
              </a:defRPr>
            </a:pPr>
            <a:endParaRPr lang="de-DE"/>
          </a:p>
        </c:txPr>
        <c:crossAx val="100"/>
        <c:crosses val="autoZero"/>
        <c:auto val="1"/>
        <c:lblAlgn val="ctr"/>
        <c:lblOffset val="100"/>
        <c:noMultiLvlLbl val="1"/>
      </c:catAx>
      <c:valAx>
        <c:axId val="100"/>
        <c:scaling>
          <c:orientation val="minMax"/>
          <c:max val="0.01"/>
        </c:scaling>
        <c:delete val="0"/>
        <c:axPos val="l"/>
        <c:majorGridlines/>
        <c:numFmt formatCode="0.0%" sourceLinked="0"/>
        <c:majorTickMark val="none"/>
        <c:minorTickMark val="none"/>
        <c:tickLblPos val="low"/>
        <c:txPr>
          <a:bodyPr/>
          <a:lstStyle/>
          <a:p>
            <a:pPr>
              <a:defRPr>
                <a:latin typeface="Arial" panose="020B0604020202020204" pitchFamily="34" charset="0"/>
                <a:cs typeface="Arial" panose="020B0604020202020204" pitchFamily="34" charset="0"/>
              </a:defRPr>
            </a:pPr>
            <a:endParaRPr lang="de-DE"/>
          </a:p>
        </c:txPr>
        <c:crossAx val="10"/>
        <c:crosses val="autoZero"/>
        <c:crossBetween val="between"/>
        <c:majorUnit val="2E-3"/>
      </c:valAx>
    </c:plotArea>
    <c:plotVisOnly val="1"/>
    <c:dispBlanksAs val="gap"/>
    <c:showDLblsOverMax val="1"/>
  </c:chart>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1"/>
  <c:style val="2"/>
  <c:chart>
    <c:title>
      <c:tx>
        <c:rich>
          <a:bodyPr/>
          <a:lstStyle/>
          <a:p>
            <a:pPr>
              <a:defRPr sz="1200">
                <a:latin typeface="Arial" panose="020B0604020202020204" pitchFamily="34" charset="0"/>
                <a:cs typeface="Arial" panose="020B0604020202020204" pitchFamily="34" charset="0"/>
              </a:defRPr>
            </a:pPr>
            <a:r>
              <a:rPr lang="de-CH" sz="1200">
                <a:latin typeface="Arial" panose="020B0604020202020204" pitchFamily="34" charset="0"/>
                <a:cs typeface="Arial" panose="020B0604020202020204" pitchFamily="34" charset="0"/>
              </a:rPr>
              <a:t>Nettoschuld / Nettovermögen je Mitglied</a:t>
            </a:r>
          </a:p>
        </c:rich>
      </c:tx>
      <c:layout>
        <c:manualLayout>
          <c:xMode val="edge"/>
          <c:yMode val="edge"/>
          <c:x val="0.27559039039039041"/>
          <c:y val="7.559523809523809E-2"/>
        </c:manualLayout>
      </c:layout>
      <c:overlay val="1"/>
    </c:title>
    <c:autoTitleDeleted val="0"/>
    <c:plotArea>
      <c:layout/>
      <c:lineChart>
        <c:grouping val="standard"/>
        <c:varyColors val="1"/>
        <c:ser>
          <c:idx val="0"/>
          <c:order val="0"/>
          <c:tx>
            <c:strRef>
              <c:f>Finanzkennzahlen!$A$10</c:f>
              <c:strCache>
                <c:ptCount val="1"/>
                <c:pt idx="0">
                  <c:v>Nettoschuld / Nettovermögen je Mitglied</c:v>
                </c:pt>
              </c:strCache>
            </c:strRef>
          </c:tx>
          <c:spPr>
            <a:ln w="24000">
              <a:solidFill>
                <a:srgbClr val="008000"/>
              </a:solidFill>
              <a:prstDash val="solid"/>
            </a:ln>
          </c:spPr>
          <c:marker>
            <c:symbol val="circle"/>
            <c:size val="7"/>
            <c:spPr>
              <a:solidFill>
                <a:srgbClr val="FF66CC"/>
              </a:solidFill>
              <a:ln>
                <a:noFill/>
                <a:prstDash val="solid"/>
              </a:ln>
            </c:spPr>
          </c:marker>
          <c:cat>
            <c:strRef>
              <c:f>Finanzkennzahlen!$B$6:$G$6</c:f>
              <c:strCache>
                <c:ptCount val="6"/>
                <c:pt idx="0">
                  <c:v>Rechnung </c:v>
                </c:pt>
                <c:pt idx="1">
                  <c:v>Budget </c:v>
                </c:pt>
                <c:pt idx="2">
                  <c:v>Plan </c:v>
                </c:pt>
                <c:pt idx="3">
                  <c:v>Plan </c:v>
                </c:pt>
                <c:pt idx="4">
                  <c:v>Plan </c:v>
                </c:pt>
                <c:pt idx="5">
                  <c:v>Plan </c:v>
                </c:pt>
              </c:strCache>
            </c:strRef>
          </c:cat>
          <c:val>
            <c:numRef>
              <c:f>Finanzkennzahlen!$B$10:$G$10</c:f>
              <c:numCache>
                <c:formatCode>0</c:formatCode>
                <c:ptCount val="6"/>
                <c:pt idx="0">
                  <c:v>0</c:v>
                </c:pt>
                <c:pt idx="1">
                  <c:v>0</c:v>
                </c:pt>
                <c:pt idx="2">
                  <c:v>0</c:v>
                </c:pt>
                <c:pt idx="3">
                  <c:v>0</c:v>
                </c:pt>
                <c:pt idx="4">
                  <c:v>0</c:v>
                </c:pt>
                <c:pt idx="5">
                  <c:v>0</c:v>
                </c:pt>
              </c:numCache>
            </c:numRef>
          </c:val>
          <c:smooth val="1"/>
          <c:extLst>
            <c:ext xmlns:c16="http://schemas.microsoft.com/office/drawing/2014/chart" uri="{C3380CC4-5D6E-409C-BE32-E72D297353CC}">
              <c16:uniqueId val="{00000000-25D9-49C6-8287-CA9938583DCF}"/>
            </c:ext>
          </c:extLst>
        </c:ser>
        <c:dLbls>
          <c:showLegendKey val="0"/>
          <c:showVal val="0"/>
          <c:showCatName val="0"/>
          <c:showSerName val="0"/>
          <c:showPercent val="0"/>
          <c:showBubbleSize val="0"/>
        </c:dLbls>
        <c:marker val="1"/>
        <c:smooth val="0"/>
        <c:axId val="10"/>
        <c:axId val="100"/>
      </c:lineChart>
      <c:catAx>
        <c:axId val="10"/>
        <c:scaling>
          <c:orientation val="minMax"/>
        </c:scaling>
        <c:delete val="0"/>
        <c:axPos val="b"/>
        <c:title>
          <c:tx>
            <c:rich>
              <a:bodyPr/>
              <a:lstStyle/>
              <a:p>
                <a:pPr>
                  <a:defRPr/>
                </a:pPr>
                <a:r>
                  <a:rPr lang="de-CH"/>
                  <a:t>Jahre</a:t>
                </a:r>
              </a:p>
            </c:rich>
          </c:tx>
          <c:overlay val="1"/>
        </c:title>
        <c:numFmt formatCode="General" sourceLinked="1"/>
        <c:majorTickMark val="none"/>
        <c:minorTickMark val="none"/>
        <c:tickLblPos val="low"/>
        <c:txPr>
          <a:bodyPr/>
          <a:lstStyle/>
          <a:p>
            <a:pPr>
              <a:defRPr>
                <a:latin typeface="Arial" panose="020B0604020202020204" pitchFamily="34" charset="0"/>
                <a:cs typeface="Arial" panose="020B0604020202020204" pitchFamily="34" charset="0"/>
              </a:defRPr>
            </a:pPr>
            <a:endParaRPr lang="de-DE"/>
          </a:p>
        </c:txPr>
        <c:crossAx val="100"/>
        <c:crosses val="autoZero"/>
        <c:auto val="1"/>
        <c:lblAlgn val="ctr"/>
        <c:lblOffset val="100"/>
        <c:noMultiLvlLbl val="1"/>
      </c:catAx>
      <c:valAx>
        <c:axId val="100"/>
        <c:scaling>
          <c:orientation val="minMax"/>
        </c:scaling>
        <c:delete val="0"/>
        <c:axPos val="l"/>
        <c:majorGridlines/>
        <c:title>
          <c:tx>
            <c:rich>
              <a:bodyPr/>
              <a:lstStyle/>
              <a:p>
                <a:pPr>
                  <a:defRPr>
                    <a:latin typeface="Arial" panose="020B0604020202020204" pitchFamily="34" charset="0"/>
                    <a:cs typeface="Arial" panose="020B0604020202020204" pitchFamily="34" charset="0"/>
                  </a:defRPr>
                </a:pPr>
                <a:r>
                  <a:rPr lang="de-CH">
                    <a:latin typeface="Arial" panose="020B0604020202020204" pitchFamily="34" charset="0"/>
                    <a:cs typeface="Arial" panose="020B0604020202020204" pitchFamily="34" charset="0"/>
                  </a:rPr>
                  <a:t>Franken je Mitglied</a:t>
                </a:r>
              </a:p>
            </c:rich>
          </c:tx>
          <c:overlay val="1"/>
        </c:title>
        <c:numFmt formatCode="General" sourceLinked="0"/>
        <c:majorTickMark val="none"/>
        <c:minorTickMark val="none"/>
        <c:tickLblPos val="low"/>
        <c:txPr>
          <a:bodyPr/>
          <a:lstStyle/>
          <a:p>
            <a:pPr>
              <a:defRPr>
                <a:latin typeface="Arial" panose="020B0604020202020204" pitchFamily="34" charset="0"/>
                <a:cs typeface="Arial" panose="020B0604020202020204" pitchFamily="34" charset="0"/>
              </a:defRPr>
            </a:pPr>
            <a:endParaRPr lang="de-DE"/>
          </a:p>
        </c:txPr>
        <c:crossAx val="10"/>
        <c:crosses val="autoZero"/>
        <c:crossBetween val="between"/>
      </c:valAx>
    </c:plotArea>
    <c:plotVisOnly val="1"/>
    <c:dispBlanksAs val="gap"/>
    <c:showDLblsOverMax val="1"/>
  </c:chart>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1"/>
  <c:style val="2"/>
  <c:chart>
    <c:title>
      <c:tx>
        <c:rich>
          <a:bodyPr/>
          <a:lstStyle/>
          <a:p>
            <a:pPr>
              <a:defRPr sz="1200">
                <a:latin typeface="Arial" panose="020B0604020202020204" pitchFamily="34" charset="0"/>
                <a:cs typeface="Arial" panose="020B0604020202020204" pitchFamily="34" charset="0"/>
              </a:defRPr>
            </a:pPr>
            <a:r>
              <a:rPr lang="de-CH" sz="1200">
                <a:latin typeface="Arial" panose="020B0604020202020204" pitchFamily="34" charset="0"/>
                <a:cs typeface="Arial" panose="020B0604020202020204" pitchFamily="34" charset="0"/>
              </a:rPr>
              <a:t>Bilanzüberschussquotient</a:t>
            </a:r>
          </a:p>
        </c:rich>
      </c:tx>
      <c:layout>
        <c:manualLayout>
          <c:xMode val="edge"/>
          <c:yMode val="edge"/>
          <c:x val="0.3512373873873873"/>
          <c:y val="6.0476190476190482E-2"/>
        </c:manualLayout>
      </c:layout>
      <c:overlay val="1"/>
    </c:title>
    <c:autoTitleDeleted val="0"/>
    <c:plotArea>
      <c:layout>
        <c:manualLayout>
          <c:layoutTarget val="inner"/>
          <c:xMode val="edge"/>
          <c:yMode val="edge"/>
          <c:x val="6.8907657657657662E-2"/>
          <c:y val="5.5953174603174602E-2"/>
          <c:w val="0.90630255255255254"/>
          <c:h val="0.81779444444444449"/>
        </c:manualLayout>
      </c:layout>
      <c:lineChart>
        <c:grouping val="standard"/>
        <c:varyColors val="1"/>
        <c:ser>
          <c:idx val="0"/>
          <c:order val="0"/>
          <c:tx>
            <c:strRef>
              <c:f>Finanzkennzahlen!$A$11</c:f>
              <c:strCache>
                <c:ptCount val="1"/>
                <c:pt idx="0">
                  <c:v>Bilanzüberschussquotient</c:v>
                </c:pt>
              </c:strCache>
            </c:strRef>
          </c:tx>
          <c:spPr>
            <a:ln w="24000">
              <a:solidFill>
                <a:srgbClr val="008000"/>
              </a:solidFill>
              <a:prstDash val="solid"/>
            </a:ln>
          </c:spPr>
          <c:marker>
            <c:symbol val="circle"/>
            <c:size val="7"/>
            <c:spPr>
              <a:solidFill>
                <a:srgbClr val="FF66CC"/>
              </a:solidFill>
              <a:ln>
                <a:noFill/>
                <a:prstDash val="solid"/>
              </a:ln>
            </c:spPr>
          </c:marker>
          <c:cat>
            <c:strRef>
              <c:f>Finanzkennzahlen!$B$6:$G$6</c:f>
              <c:strCache>
                <c:ptCount val="6"/>
                <c:pt idx="0">
                  <c:v>Rechnung </c:v>
                </c:pt>
                <c:pt idx="1">
                  <c:v>Budget </c:v>
                </c:pt>
                <c:pt idx="2">
                  <c:v>Plan </c:v>
                </c:pt>
                <c:pt idx="3">
                  <c:v>Plan </c:v>
                </c:pt>
                <c:pt idx="4">
                  <c:v>Plan </c:v>
                </c:pt>
                <c:pt idx="5">
                  <c:v>Plan </c:v>
                </c:pt>
              </c:strCache>
            </c:strRef>
          </c:cat>
          <c:val>
            <c:numRef>
              <c:f>Finanzkennzahlen!$B$11:$G$11</c:f>
              <c:numCache>
                <c:formatCode>0.00%;[Red]\(0.00%\);\-</c:formatCode>
                <c:ptCount val="6"/>
                <c:pt idx="0">
                  <c:v>0</c:v>
                </c:pt>
                <c:pt idx="1">
                  <c:v>0</c:v>
                </c:pt>
                <c:pt idx="2">
                  <c:v>0</c:v>
                </c:pt>
                <c:pt idx="3">
                  <c:v>0</c:v>
                </c:pt>
                <c:pt idx="4">
                  <c:v>0</c:v>
                </c:pt>
                <c:pt idx="5">
                  <c:v>0</c:v>
                </c:pt>
              </c:numCache>
            </c:numRef>
          </c:val>
          <c:smooth val="1"/>
          <c:extLst>
            <c:ext xmlns:c16="http://schemas.microsoft.com/office/drawing/2014/chart" uri="{C3380CC4-5D6E-409C-BE32-E72D297353CC}">
              <c16:uniqueId val="{00000000-B757-40EE-B2A5-0A5BF6A9342C}"/>
            </c:ext>
          </c:extLst>
        </c:ser>
        <c:dLbls>
          <c:showLegendKey val="0"/>
          <c:showVal val="0"/>
          <c:showCatName val="0"/>
          <c:showSerName val="0"/>
          <c:showPercent val="0"/>
          <c:showBubbleSize val="0"/>
        </c:dLbls>
        <c:marker val="1"/>
        <c:smooth val="0"/>
        <c:axId val="10"/>
        <c:axId val="100"/>
      </c:lineChart>
      <c:catAx>
        <c:axId val="10"/>
        <c:scaling>
          <c:orientation val="minMax"/>
        </c:scaling>
        <c:delete val="0"/>
        <c:axPos val="b"/>
        <c:title>
          <c:tx>
            <c:rich>
              <a:bodyPr/>
              <a:lstStyle/>
              <a:p>
                <a:pPr>
                  <a:defRPr/>
                </a:pPr>
                <a:r>
                  <a:rPr lang="de-CH"/>
                  <a:t>Jahre</a:t>
                </a:r>
              </a:p>
            </c:rich>
          </c:tx>
          <c:overlay val="1"/>
        </c:title>
        <c:numFmt formatCode="General" sourceLinked="1"/>
        <c:majorTickMark val="none"/>
        <c:minorTickMark val="none"/>
        <c:tickLblPos val="low"/>
        <c:txPr>
          <a:bodyPr/>
          <a:lstStyle/>
          <a:p>
            <a:pPr>
              <a:defRPr>
                <a:latin typeface="Arial" panose="020B0604020202020204" pitchFamily="34" charset="0"/>
                <a:cs typeface="Arial" panose="020B0604020202020204" pitchFamily="34" charset="0"/>
              </a:defRPr>
            </a:pPr>
            <a:endParaRPr lang="de-DE"/>
          </a:p>
        </c:txPr>
        <c:crossAx val="100"/>
        <c:crosses val="autoZero"/>
        <c:auto val="1"/>
        <c:lblAlgn val="ctr"/>
        <c:lblOffset val="100"/>
        <c:noMultiLvlLbl val="1"/>
      </c:catAx>
      <c:valAx>
        <c:axId val="100"/>
        <c:scaling>
          <c:orientation val="minMax"/>
        </c:scaling>
        <c:delete val="0"/>
        <c:axPos val="l"/>
        <c:majorGridlines/>
        <c:numFmt formatCode="0%" sourceLinked="0"/>
        <c:majorTickMark val="none"/>
        <c:minorTickMark val="none"/>
        <c:tickLblPos val="low"/>
        <c:txPr>
          <a:bodyPr/>
          <a:lstStyle/>
          <a:p>
            <a:pPr>
              <a:defRPr>
                <a:latin typeface="Arial" panose="020B0604020202020204" pitchFamily="34" charset="0"/>
                <a:cs typeface="Arial" panose="020B0604020202020204" pitchFamily="34" charset="0"/>
              </a:defRPr>
            </a:pPr>
            <a:endParaRPr lang="de-DE"/>
          </a:p>
        </c:txPr>
        <c:crossAx val="10"/>
        <c:crosses val="autoZero"/>
        <c:crossBetween val="between"/>
      </c:valAx>
    </c:plotArea>
    <c:plotVisOnly val="1"/>
    <c:dispBlanksAs val="gap"/>
    <c:showDLblsOverMax val="1"/>
  </c:chart>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1"/>
  <c:style val="2"/>
  <c:chart>
    <c:title>
      <c:tx>
        <c:rich>
          <a:bodyPr rot="0" spcFirstLastPara="1" vertOverflow="ellipsis" vert="horz" wrap="square" anchor="ctr" anchorCtr="1"/>
          <a:lstStyle/>
          <a:p>
            <a:pPr>
              <a:defRPr sz="1400" b="1" i="0" strike="noStrike" kern="1200" spc="0" baseline="0">
                <a:solidFill>
                  <a:schemeClr val="tx1">
                    <a:lumMod val="65000"/>
                    <a:lumOff val="35000"/>
                  </a:schemeClr>
                </a:solidFill>
                <a:latin typeface="+mn-lt"/>
                <a:ea typeface="+mn-ea"/>
                <a:cs typeface="+mn-cs"/>
              </a:defRPr>
            </a:pPr>
            <a:r>
              <a:rPr lang="de-CH" sz="1300" b="1"/>
              <a:t>(Plan-)</a:t>
            </a:r>
            <a:r>
              <a:rPr lang="de-CH" sz="1300" b="1" i="0" strike="noStrike" kern="1200" spc="0" baseline="0">
                <a:solidFill>
                  <a:sysClr val="windowText" lastClr="000000">
                    <a:lumOff val="35000"/>
                    <a:lumMod val="65000"/>
                  </a:sysClr>
                </a:solidFill>
              </a:rPr>
              <a:t>Mitglieder/</a:t>
            </a:r>
            <a:r>
              <a:rPr lang="de-CH" sz="1300" b="1"/>
              <a:t>Ergebnisse</a:t>
            </a:r>
            <a:r>
              <a:rPr lang="de-CH" sz="1300" b="1" baseline="0"/>
              <a:t> Erfolgsrechnung</a:t>
            </a:r>
            <a:r>
              <a:rPr lang="de-CH" sz="1300" b="1"/>
              <a:t>/EK</a:t>
            </a:r>
          </a:p>
        </c:rich>
      </c:tx>
      <c:layout>
        <c:manualLayout>
          <c:xMode val="edge"/>
          <c:yMode val="edge"/>
          <c:x val="0.1407707243856243"/>
          <c:y val="2.784233826785926E-2"/>
        </c:manualLayout>
      </c:layout>
      <c:overlay val="0"/>
      <c:spPr>
        <a:noFill/>
        <a:ln>
          <a:noFill/>
          <a:prstDash val="solid"/>
        </a:ln>
      </c:spPr>
    </c:title>
    <c:autoTitleDeleted val="0"/>
    <c:plotArea>
      <c:layout/>
      <c:barChart>
        <c:barDir val="col"/>
        <c:grouping val="clustered"/>
        <c:varyColors val="0"/>
        <c:ser>
          <c:idx val="0"/>
          <c:order val="0"/>
          <c:tx>
            <c:strRef>
              <c:f>Diagramme!$K$4</c:f>
              <c:strCache>
                <c:ptCount val="1"/>
                <c:pt idx="0">
                  <c:v>Erfolgsrechnung</c:v>
                </c:pt>
              </c:strCache>
            </c:strRef>
          </c:tx>
          <c:spPr>
            <a:solidFill>
              <a:srgbClr val="C00000"/>
            </a:solidFill>
            <a:ln>
              <a:noFill/>
              <a:prstDash val="solid"/>
            </a:ln>
          </c:spPr>
          <c:invertIfNegative val="0"/>
          <c:cat>
            <c:strRef>
              <c:f>Diagramme!$L$3:$Q$3</c:f>
              <c:strCache>
                <c:ptCount val="6"/>
                <c:pt idx="0">
                  <c:v>Rechnung </c:v>
                </c:pt>
                <c:pt idx="1">
                  <c:v>Budget </c:v>
                </c:pt>
                <c:pt idx="2">
                  <c:v>Plan </c:v>
                </c:pt>
                <c:pt idx="3">
                  <c:v>Plan </c:v>
                </c:pt>
                <c:pt idx="4">
                  <c:v>Plan </c:v>
                </c:pt>
                <c:pt idx="5">
                  <c:v>Plan </c:v>
                </c:pt>
              </c:strCache>
            </c:strRef>
          </c:cat>
          <c:val>
            <c:numRef>
              <c:f>Diagramme!$L$4:$Q$4</c:f>
              <c:numCache>
                <c:formatCode>_ * #,##0_ ;_ * \-#,##0_ ;_ * "-"??_ ;_ @_ </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0-C43C-4635-9991-360B5132673B}"/>
            </c:ext>
          </c:extLst>
        </c:ser>
        <c:ser>
          <c:idx val="1"/>
          <c:order val="1"/>
          <c:tx>
            <c:strRef>
              <c:f>Diagramme!$K$6</c:f>
              <c:strCache>
                <c:ptCount val="1"/>
                <c:pt idx="0">
                  <c:v>Eigenkapital (EK)</c:v>
                </c:pt>
              </c:strCache>
            </c:strRef>
          </c:tx>
          <c:spPr>
            <a:solidFill>
              <a:schemeClr val="accent3"/>
            </a:solidFill>
            <a:ln>
              <a:noFill/>
              <a:prstDash val="solid"/>
            </a:ln>
          </c:spPr>
          <c:invertIfNegative val="0"/>
          <c:cat>
            <c:strRef>
              <c:f>Diagramme!$L$3:$Q$3</c:f>
              <c:strCache>
                <c:ptCount val="6"/>
                <c:pt idx="0">
                  <c:v>Rechnung </c:v>
                </c:pt>
                <c:pt idx="1">
                  <c:v>Budget </c:v>
                </c:pt>
                <c:pt idx="2">
                  <c:v>Plan </c:v>
                </c:pt>
                <c:pt idx="3">
                  <c:v>Plan </c:v>
                </c:pt>
                <c:pt idx="4">
                  <c:v>Plan </c:v>
                </c:pt>
                <c:pt idx="5">
                  <c:v>Plan </c:v>
                </c:pt>
              </c:strCache>
            </c:strRef>
          </c:cat>
          <c:val>
            <c:numRef>
              <c:f>Diagramme!$L$6:$Q$6</c:f>
              <c:numCache>
                <c:formatCode>_ * #,##0_ ;_ * \-#,##0_ ;_ * "-"??_ ;_ @_ </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1-C43C-4635-9991-360B5132673B}"/>
            </c:ext>
          </c:extLst>
        </c:ser>
        <c:dLbls>
          <c:showLegendKey val="0"/>
          <c:showVal val="0"/>
          <c:showCatName val="0"/>
          <c:showSerName val="0"/>
          <c:showPercent val="0"/>
          <c:showBubbleSize val="0"/>
        </c:dLbls>
        <c:gapWidth val="219"/>
        <c:axId val="1681622447"/>
        <c:axId val="1681620047"/>
      </c:barChart>
      <c:lineChart>
        <c:grouping val="standard"/>
        <c:varyColors val="0"/>
        <c:ser>
          <c:idx val="2"/>
          <c:order val="2"/>
          <c:tx>
            <c:strRef>
              <c:f>Diagramme!$K$5</c:f>
              <c:strCache>
                <c:ptCount val="1"/>
                <c:pt idx="0">
                  <c:v>Mitglieder</c:v>
                </c:pt>
              </c:strCache>
            </c:strRef>
          </c:tx>
          <c:spPr>
            <a:ln w="28575" cap="rnd">
              <a:solidFill>
                <a:schemeClr val="accent4"/>
              </a:solidFill>
              <a:prstDash val="solid"/>
              <a:round/>
            </a:ln>
          </c:spPr>
          <c:marker>
            <c:symbol val="none"/>
          </c:marker>
          <c:cat>
            <c:strRef>
              <c:f>Diagramme!$L$3:$Q$3</c:f>
              <c:strCache>
                <c:ptCount val="6"/>
                <c:pt idx="0">
                  <c:v>Rechnung </c:v>
                </c:pt>
                <c:pt idx="1">
                  <c:v>Budget </c:v>
                </c:pt>
                <c:pt idx="2">
                  <c:v>Plan </c:v>
                </c:pt>
                <c:pt idx="3">
                  <c:v>Plan </c:v>
                </c:pt>
                <c:pt idx="4">
                  <c:v>Plan </c:v>
                </c:pt>
                <c:pt idx="5">
                  <c:v>Plan </c:v>
                </c:pt>
              </c:strCache>
            </c:strRef>
          </c:cat>
          <c:val>
            <c:numRef>
              <c:f>Diagramme!$L$5:$Q$5</c:f>
              <c:numCache>
                <c:formatCode>_ * #,##0_ ;_ * \-#,##0_ ;_ * "-"??_ ;_ @_ </c:formatCode>
                <c:ptCount val="6"/>
                <c:pt idx="0">
                  <c:v>0</c:v>
                </c:pt>
                <c:pt idx="1">
                  <c:v>0</c:v>
                </c:pt>
                <c:pt idx="2">
                  <c:v>0</c:v>
                </c:pt>
                <c:pt idx="3">
                  <c:v>0</c:v>
                </c:pt>
                <c:pt idx="4">
                  <c:v>0</c:v>
                </c:pt>
                <c:pt idx="5">
                  <c:v>0</c:v>
                </c:pt>
              </c:numCache>
            </c:numRef>
          </c:val>
          <c:smooth val="0"/>
          <c:extLst>
            <c:ext xmlns:c16="http://schemas.microsoft.com/office/drawing/2014/chart" uri="{C3380CC4-5D6E-409C-BE32-E72D297353CC}">
              <c16:uniqueId val="{00000002-C43C-4635-9991-360B5132673B}"/>
            </c:ext>
          </c:extLst>
        </c:ser>
        <c:dLbls>
          <c:showLegendKey val="0"/>
          <c:showVal val="0"/>
          <c:showCatName val="0"/>
          <c:showSerName val="0"/>
          <c:showPercent val="0"/>
          <c:showBubbleSize val="0"/>
        </c:dLbls>
        <c:marker val="1"/>
        <c:smooth val="0"/>
        <c:axId val="2082665439"/>
        <c:axId val="2082654399"/>
      </c:lineChart>
      <c:catAx>
        <c:axId val="1681622447"/>
        <c:scaling>
          <c:orientation val="minMax"/>
        </c:scaling>
        <c:delete val="1"/>
        <c:axPos val="b"/>
        <c:numFmt formatCode="General" sourceLinked="1"/>
        <c:majorTickMark val="out"/>
        <c:minorTickMark val="none"/>
        <c:tickLblPos val="nextTo"/>
        <c:crossAx val="1681620047"/>
        <c:crosses val="autoZero"/>
        <c:auto val="1"/>
        <c:lblAlgn val="ctr"/>
        <c:lblOffset val="100"/>
        <c:noMultiLvlLbl val="0"/>
      </c:catAx>
      <c:valAx>
        <c:axId val="1681620047"/>
        <c:scaling>
          <c:orientation val="minMax"/>
          <c:max val="3000000"/>
          <c:min val="-25000"/>
        </c:scaling>
        <c:delete val="0"/>
        <c:axPos val="r"/>
        <c:numFmt formatCode="#,##0" sourceLinked="0"/>
        <c:majorTickMark val="out"/>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de-DE"/>
          </a:p>
        </c:txPr>
        <c:crossAx val="1681622447"/>
        <c:crosses val="max"/>
        <c:crossBetween val="between"/>
        <c:majorUnit val="500000"/>
      </c:valAx>
      <c:catAx>
        <c:axId val="208266543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de-DE"/>
          </a:p>
        </c:txPr>
        <c:crossAx val="2082654399"/>
        <c:crosses val="autoZero"/>
        <c:auto val="1"/>
        <c:lblAlgn val="ctr"/>
        <c:lblOffset val="200"/>
        <c:noMultiLvlLbl val="0"/>
      </c:catAx>
      <c:valAx>
        <c:axId val="2082654399"/>
        <c:scaling>
          <c:orientation val="minMax"/>
          <c:max val="3000"/>
          <c:min val="500"/>
        </c:scaling>
        <c:delete val="0"/>
        <c:axPos val="l"/>
        <c:majorGridlines>
          <c:spPr>
            <a:ln w="9525" cap="flat" cmpd="sng" algn="ctr">
              <a:solidFill>
                <a:schemeClr val="tx1">
                  <a:lumMod val="15000"/>
                  <a:lumOff val="85000"/>
                </a:schemeClr>
              </a:solidFill>
              <a:prstDash val="solid"/>
              <a:round/>
            </a:ln>
          </c:spPr>
        </c:majorGridlines>
        <c:numFmt formatCode="_ * #,##0_ ;_ * \-#,##0_ ;_ * &quot;-&quot;??_ ;_ @_ " sourceLinked="1"/>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de-DE"/>
          </a:p>
        </c:txPr>
        <c:crossAx val="2082665439"/>
        <c:crosses val="autoZero"/>
        <c:crossBetween val="between"/>
        <c:majorUnit val="100"/>
      </c:valAx>
    </c:plotArea>
    <c:legend>
      <c:legendPos val="b"/>
      <c:overlay val="0"/>
      <c:spPr>
        <a:noFill/>
        <a:ln>
          <a:noFill/>
          <a:prstDash val="solid"/>
        </a:ln>
      </c:spPr>
      <c:txPr>
        <a:bodyPr rot="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de-DE"/>
        </a:p>
      </c:txPr>
    </c:legend>
    <c:plotVisOnly val="1"/>
    <c:dispBlanksAs val="gap"/>
    <c:showDLblsOverMax val="1"/>
  </c:chart>
  <c:spPr>
    <a:solidFill>
      <a:schemeClr val="bg1"/>
    </a:solidFill>
    <a:ln w="9525" cap="flat" cmpd="sng" algn="ctr">
      <a:solidFill>
        <a:schemeClr val="tx1">
          <a:lumMod val="15000"/>
          <a:lumOff val="85000"/>
        </a:schemeClr>
      </a:solidFill>
      <a:prstDash val="solid"/>
      <a:round/>
    </a:ln>
  </c:sp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1"/>
  <c:style val="2"/>
  <c:chart>
    <c:title>
      <c:tx>
        <c:rich>
          <a:bodyPr rot="0" spcFirstLastPara="1" vertOverflow="ellipsis" vert="horz" wrap="square" anchor="ctr" anchorCtr="1"/>
          <a:lstStyle/>
          <a:p>
            <a:pPr>
              <a:defRPr sz="1400" b="1" i="0" strike="noStrike" kern="1200" spc="0" baseline="0">
                <a:solidFill>
                  <a:schemeClr val="tx1">
                    <a:lumMod val="65000"/>
                    <a:lumOff val="35000"/>
                  </a:schemeClr>
                </a:solidFill>
                <a:latin typeface="+mn-lt"/>
                <a:ea typeface="+mn-ea"/>
                <a:cs typeface="+mn-cs"/>
              </a:defRPr>
            </a:pPr>
            <a:r>
              <a:rPr lang="en-US" b="1"/>
              <a:t>(Plan-)Entwicklung Eigenkapital (EK)</a:t>
            </a:r>
          </a:p>
        </c:rich>
      </c:tx>
      <c:overlay val="0"/>
      <c:spPr>
        <a:noFill/>
        <a:ln>
          <a:noFill/>
          <a:prstDash val="solid"/>
        </a:ln>
      </c:spPr>
    </c:title>
    <c:autoTitleDeleted val="0"/>
    <c:plotArea>
      <c:layout>
        <c:manualLayout>
          <c:layoutTarget val="inner"/>
          <c:xMode val="edge"/>
          <c:yMode val="edge"/>
          <c:x val="0.16915048118985121"/>
          <c:y val="0.16930077256643369"/>
          <c:w val="0.803071741032371"/>
          <c:h val="0.70976912861191432"/>
        </c:manualLayout>
      </c:layout>
      <c:barChart>
        <c:barDir val="col"/>
        <c:grouping val="clustered"/>
        <c:varyColors val="0"/>
        <c:ser>
          <c:idx val="0"/>
          <c:order val="0"/>
          <c:tx>
            <c:strRef>
              <c:f>Diagramme!$K$9</c:f>
              <c:strCache>
                <c:ptCount val="1"/>
                <c:pt idx="0">
                  <c:v>Eigenkapital</c:v>
                </c:pt>
              </c:strCache>
            </c:strRef>
          </c:tx>
          <c:spPr>
            <a:solidFill>
              <a:schemeClr val="accent3"/>
            </a:solidFill>
            <a:ln>
              <a:noFill/>
              <a:prstDash val="solid"/>
            </a:ln>
          </c:spPr>
          <c:invertIfNegative val="0"/>
          <c:cat>
            <c:strRef>
              <c:f>Diagramme!$L$8:$Q$8</c:f>
              <c:strCache>
                <c:ptCount val="6"/>
                <c:pt idx="0">
                  <c:v>Rechnung </c:v>
                </c:pt>
                <c:pt idx="1">
                  <c:v>Budget </c:v>
                </c:pt>
                <c:pt idx="2">
                  <c:v>Plan </c:v>
                </c:pt>
                <c:pt idx="3">
                  <c:v>Plan </c:v>
                </c:pt>
                <c:pt idx="4">
                  <c:v>Plan </c:v>
                </c:pt>
                <c:pt idx="5">
                  <c:v>Plan </c:v>
                </c:pt>
              </c:strCache>
            </c:strRef>
          </c:cat>
          <c:val>
            <c:numRef>
              <c:f>Diagramme!$L$9:$Q$9</c:f>
              <c:numCache>
                <c:formatCode>_ * #,##0_ ;_ * \-#,##0_ ;_ * "-"??_ ;_ @_ </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0-799E-4B32-AB8E-EACDB462FE31}"/>
            </c:ext>
          </c:extLst>
        </c:ser>
        <c:dLbls>
          <c:showLegendKey val="0"/>
          <c:showVal val="0"/>
          <c:showCatName val="0"/>
          <c:showSerName val="0"/>
          <c:showPercent val="0"/>
          <c:showBubbleSize val="0"/>
        </c:dLbls>
        <c:gapWidth val="219"/>
        <c:overlap val="-27"/>
        <c:axId val="1582200751"/>
        <c:axId val="1582201711"/>
      </c:barChart>
      <c:catAx>
        <c:axId val="1582200751"/>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de-DE"/>
          </a:p>
        </c:txPr>
        <c:crossAx val="1582201711"/>
        <c:crosses val="autoZero"/>
        <c:auto val="1"/>
        <c:lblAlgn val="ctr"/>
        <c:lblOffset val="500"/>
        <c:noMultiLvlLbl val="0"/>
      </c:catAx>
      <c:valAx>
        <c:axId val="1582201711"/>
        <c:scaling>
          <c:orientation val="minMax"/>
          <c:max val="5000000"/>
          <c:min val="0"/>
        </c:scaling>
        <c:delete val="0"/>
        <c:axPos val="l"/>
        <c:majorGridlines>
          <c:spPr>
            <a:ln w="9525" cap="flat" cmpd="sng" algn="ctr">
              <a:solidFill>
                <a:schemeClr val="tx1">
                  <a:lumMod val="15000"/>
                  <a:lumOff val="85000"/>
                </a:schemeClr>
              </a:solidFill>
              <a:prstDash val="solid"/>
              <a:round/>
            </a:ln>
          </c:spPr>
        </c:majorGridlines>
        <c:numFmt formatCode="#,##0" sourceLinked="0"/>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de-DE"/>
          </a:p>
        </c:txPr>
        <c:crossAx val="1582200751"/>
        <c:crosses val="autoZero"/>
        <c:crossBetween val="between"/>
        <c:majorUnit val="1500000"/>
      </c:valAx>
    </c:plotArea>
    <c:plotVisOnly val="1"/>
    <c:dispBlanksAs val="gap"/>
    <c:showDLblsOverMax val="1"/>
  </c:chart>
  <c:spPr>
    <a:solidFill>
      <a:schemeClr val="bg1"/>
    </a:solidFill>
    <a:ln w="9525" cap="flat" cmpd="sng" algn="ctr">
      <a:solidFill>
        <a:schemeClr val="tx1">
          <a:lumMod val="15000"/>
          <a:lumOff val="85000"/>
        </a:schemeClr>
      </a:solidFill>
      <a:prstDash val="solid"/>
      <a:round/>
    </a:ln>
  </c:sp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1"/>
  <c:style val="2"/>
  <c:chart>
    <c:title>
      <c:tx>
        <c:rich>
          <a:bodyPr rot="0" spcFirstLastPara="1" vertOverflow="ellipsis" vert="horz" wrap="square" anchor="ctr" anchorCtr="1"/>
          <a:lstStyle/>
          <a:p>
            <a:pPr algn="ctr">
              <a:defRPr sz="1400" b="1" i="0" strike="noStrike" kern="1200" spc="0" baseline="0">
                <a:solidFill>
                  <a:schemeClr val="tx1">
                    <a:lumMod val="65000"/>
                    <a:lumOff val="35000"/>
                  </a:schemeClr>
                </a:solidFill>
                <a:latin typeface="+mn-lt"/>
                <a:ea typeface="+mn-ea"/>
                <a:cs typeface="+mn-cs"/>
              </a:defRPr>
            </a:pPr>
            <a:r>
              <a:rPr lang="de-CH" b="1"/>
              <a:t>(Plan-)Ergebnisse Erfolgsrechnung </a:t>
            </a:r>
          </a:p>
        </c:rich>
      </c:tx>
      <c:layout>
        <c:manualLayout>
          <c:xMode val="edge"/>
          <c:yMode val="edge"/>
          <c:x val="0.33773327536606779"/>
          <c:y val="2.8732569281486259E-3"/>
        </c:manualLayout>
      </c:layout>
      <c:overlay val="0"/>
      <c:spPr>
        <a:noFill/>
        <a:ln>
          <a:noFill/>
          <a:prstDash val="solid"/>
        </a:ln>
      </c:spPr>
    </c:title>
    <c:autoTitleDeleted val="0"/>
    <c:plotArea>
      <c:layout>
        <c:manualLayout>
          <c:layoutTarget val="inner"/>
          <c:xMode val="edge"/>
          <c:yMode val="edge"/>
          <c:x val="0.17572000999815049"/>
          <c:y val="0.1915027041644132"/>
          <c:w val="0.80870064083901172"/>
          <c:h val="0.78768211920529796"/>
        </c:manualLayout>
      </c:layout>
      <c:barChart>
        <c:barDir val="col"/>
        <c:grouping val="clustered"/>
        <c:varyColors val="0"/>
        <c:ser>
          <c:idx val="0"/>
          <c:order val="0"/>
          <c:tx>
            <c:strRef>
              <c:f>Diagramme!$K$12</c:f>
              <c:strCache>
                <c:ptCount val="1"/>
              </c:strCache>
            </c:strRef>
          </c:tx>
          <c:spPr>
            <a:solidFill>
              <a:srgbClr val="C00000"/>
            </a:solidFill>
            <a:ln>
              <a:noFill/>
              <a:prstDash val="solid"/>
            </a:ln>
          </c:spPr>
          <c:invertIfNegative val="0"/>
          <c:cat>
            <c:strRef>
              <c:f>Diagramme!$L$11:$Q$11</c:f>
              <c:strCache>
                <c:ptCount val="6"/>
                <c:pt idx="0">
                  <c:v>Rechnung </c:v>
                </c:pt>
                <c:pt idx="1">
                  <c:v>Budget </c:v>
                </c:pt>
                <c:pt idx="2">
                  <c:v>Plan </c:v>
                </c:pt>
                <c:pt idx="3">
                  <c:v>Plan </c:v>
                </c:pt>
                <c:pt idx="4">
                  <c:v>Plan </c:v>
                </c:pt>
                <c:pt idx="5">
                  <c:v>Plan </c:v>
                </c:pt>
              </c:strCache>
            </c:strRef>
          </c:cat>
          <c:val>
            <c:numRef>
              <c:f>Diagramme!$L$12:$Q$12</c:f>
              <c:numCache>
                <c:formatCode>_ * #,##0_ ;_ * \-#,##0_ ;_ * "-"??_ ;_ @_ </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0-76A2-4BF2-A2E7-9F16C7A011C8}"/>
            </c:ext>
          </c:extLst>
        </c:ser>
        <c:dLbls>
          <c:showLegendKey val="0"/>
          <c:showVal val="0"/>
          <c:showCatName val="0"/>
          <c:showSerName val="0"/>
          <c:showPercent val="0"/>
          <c:showBubbleSize val="0"/>
        </c:dLbls>
        <c:gapWidth val="219"/>
        <c:axId val="2027924415"/>
        <c:axId val="2027925375"/>
      </c:barChart>
      <c:catAx>
        <c:axId val="202792441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de-DE"/>
          </a:p>
        </c:txPr>
        <c:crossAx val="2027925375"/>
        <c:crosses val="autoZero"/>
        <c:auto val="1"/>
        <c:lblAlgn val="ctr"/>
        <c:lblOffset val="100"/>
        <c:noMultiLvlLbl val="0"/>
      </c:catAx>
      <c:valAx>
        <c:axId val="2027925375"/>
        <c:scaling>
          <c:orientation val="minMax"/>
          <c:max val="150000"/>
          <c:min val="-50000"/>
        </c:scaling>
        <c:delete val="0"/>
        <c:axPos val="l"/>
        <c:majorGridlines>
          <c:spPr>
            <a:ln w="9525" cap="flat" cmpd="sng" algn="ctr">
              <a:solidFill>
                <a:schemeClr val="tx1">
                  <a:lumMod val="15000"/>
                  <a:lumOff val="85000"/>
                </a:schemeClr>
              </a:solidFill>
              <a:prstDash val="solid"/>
              <a:round/>
            </a:ln>
          </c:spPr>
        </c:majorGridlines>
        <c:numFmt formatCode="#,##0.00" sourceLinked="0"/>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de-DE"/>
          </a:p>
        </c:txPr>
        <c:crossAx val="2027924415"/>
        <c:crosses val="autoZero"/>
        <c:crossBetween val="between"/>
        <c:majorUnit val="25000"/>
      </c:valAx>
    </c:plotArea>
    <c:plotVisOnly val="1"/>
    <c:dispBlanksAs val="gap"/>
    <c:showDLblsOverMax val="1"/>
  </c:chart>
  <c:spPr>
    <a:solidFill>
      <a:schemeClr val="bg1"/>
    </a:solidFill>
    <a:ln w="9525" cap="flat" cmpd="sng" algn="ctr">
      <a:solidFill>
        <a:schemeClr val="tx1">
          <a:lumMod val="15000"/>
          <a:lumOff val="85000"/>
        </a:schemeClr>
      </a:solidFill>
      <a:prstDash val="solid"/>
      <a:round/>
    </a:ln>
  </c:sp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1"/>
  <c:style val="2"/>
  <c:chart>
    <c:title>
      <c:tx>
        <c:rich>
          <a:bodyPr rot="0" spcFirstLastPara="1" vertOverflow="ellipsis" vert="horz" wrap="square" anchor="ctr" anchorCtr="1"/>
          <a:lstStyle/>
          <a:p>
            <a:pPr>
              <a:defRPr sz="1400" b="0" i="0" strike="noStrike" kern="1200" spc="0" baseline="0">
                <a:solidFill>
                  <a:schemeClr val="tx1">
                    <a:lumMod val="65000"/>
                    <a:lumOff val="35000"/>
                  </a:schemeClr>
                </a:solidFill>
                <a:latin typeface="+mn-lt"/>
                <a:ea typeface="+mn-ea"/>
                <a:cs typeface="+mn-cs"/>
              </a:defRPr>
            </a:pPr>
            <a:r>
              <a:rPr lang="de-CH"/>
              <a:t>Plan Jahresergebnis / Mitglieder</a:t>
            </a:r>
          </a:p>
        </c:rich>
      </c:tx>
      <c:layout>
        <c:manualLayout>
          <c:xMode val="edge"/>
          <c:yMode val="edge"/>
          <c:x val="0.13613888888888889"/>
          <c:y val="3.2407407407407413E-2"/>
        </c:manualLayout>
      </c:layout>
      <c:overlay val="0"/>
      <c:spPr>
        <a:noFill/>
        <a:ln>
          <a:noFill/>
          <a:prstDash val="solid"/>
        </a:ln>
      </c:spPr>
    </c:title>
    <c:autoTitleDeleted val="0"/>
    <c:plotArea>
      <c:layout/>
      <c:barChart>
        <c:barDir val="col"/>
        <c:grouping val="clustered"/>
        <c:varyColors val="0"/>
        <c:ser>
          <c:idx val="0"/>
          <c:order val="0"/>
          <c:tx>
            <c:strRef>
              <c:f>Diagramme!$K$18</c:f>
              <c:strCache>
                <c:ptCount val="1"/>
                <c:pt idx="0">
                  <c:v>Jahresergebnis</c:v>
                </c:pt>
              </c:strCache>
            </c:strRef>
          </c:tx>
          <c:spPr>
            <a:solidFill>
              <a:schemeClr val="accent2"/>
            </a:solidFill>
            <a:ln>
              <a:noFill/>
              <a:prstDash val="solid"/>
            </a:ln>
          </c:spPr>
          <c:invertIfNegative val="0"/>
          <c:cat>
            <c:strRef>
              <c:f>Diagramme!$L$17:$Q$17</c:f>
              <c:strCache>
                <c:ptCount val="6"/>
                <c:pt idx="0">
                  <c:v>Rechnung </c:v>
                </c:pt>
                <c:pt idx="1">
                  <c:v>Budget </c:v>
                </c:pt>
                <c:pt idx="2">
                  <c:v>Plan </c:v>
                </c:pt>
                <c:pt idx="3">
                  <c:v>Plan </c:v>
                </c:pt>
                <c:pt idx="4">
                  <c:v>Plan </c:v>
                </c:pt>
                <c:pt idx="5">
                  <c:v>Plan </c:v>
                </c:pt>
              </c:strCache>
            </c:strRef>
          </c:cat>
          <c:val>
            <c:numRef>
              <c:f>Diagramme!$L$18:$Q$18</c:f>
              <c:numCache>
                <c:formatCode>_ * #,##0_ ;_ * \-#,##0_ ;_ * "-"??_ ;_ @_ </c:formatCode>
                <c:ptCount val="6"/>
                <c:pt idx="0" formatCode="_(* #,##0.00_);_(* \(#,##0.00\);_(* &quot;-&quot;??_);_(@_)">
                  <c:v>0</c:v>
                </c:pt>
                <c:pt idx="1">
                  <c:v>0</c:v>
                </c:pt>
                <c:pt idx="2">
                  <c:v>0</c:v>
                </c:pt>
                <c:pt idx="3">
                  <c:v>0</c:v>
                </c:pt>
                <c:pt idx="4">
                  <c:v>0</c:v>
                </c:pt>
                <c:pt idx="5">
                  <c:v>0</c:v>
                </c:pt>
              </c:numCache>
            </c:numRef>
          </c:val>
          <c:extLst>
            <c:ext xmlns:c16="http://schemas.microsoft.com/office/drawing/2014/chart" uri="{C3380CC4-5D6E-409C-BE32-E72D297353CC}">
              <c16:uniqueId val="{00000000-8C66-4541-AD1B-8580D6847CB3}"/>
            </c:ext>
          </c:extLst>
        </c:ser>
        <c:dLbls>
          <c:showLegendKey val="0"/>
          <c:showVal val="0"/>
          <c:showCatName val="0"/>
          <c:showSerName val="0"/>
          <c:showPercent val="0"/>
          <c:showBubbleSize val="0"/>
        </c:dLbls>
        <c:gapWidth val="219"/>
        <c:axId val="562876463"/>
        <c:axId val="562868783"/>
      </c:barChart>
      <c:lineChart>
        <c:grouping val="standard"/>
        <c:varyColors val="0"/>
        <c:ser>
          <c:idx val="1"/>
          <c:order val="1"/>
          <c:tx>
            <c:strRef>
              <c:f>Diagramme!$K$19</c:f>
              <c:strCache>
                <c:ptCount val="1"/>
                <c:pt idx="0">
                  <c:v>Anzahl Mitglieder</c:v>
                </c:pt>
              </c:strCache>
            </c:strRef>
          </c:tx>
          <c:spPr>
            <a:ln w="28575" cap="rnd">
              <a:solidFill>
                <a:schemeClr val="accent5"/>
              </a:solidFill>
              <a:prstDash val="solid"/>
              <a:round/>
            </a:ln>
          </c:spPr>
          <c:marker>
            <c:symbol val="none"/>
          </c:marker>
          <c:cat>
            <c:strRef>
              <c:f>Diagramme!$L$17:$Q$17</c:f>
              <c:strCache>
                <c:ptCount val="6"/>
                <c:pt idx="0">
                  <c:v>Rechnung </c:v>
                </c:pt>
                <c:pt idx="1">
                  <c:v>Budget </c:v>
                </c:pt>
                <c:pt idx="2">
                  <c:v>Plan </c:v>
                </c:pt>
                <c:pt idx="3">
                  <c:v>Plan </c:v>
                </c:pt>
                <c:pt idx="4">
                  <c:v>Plan </c:v>
                </c:pt>
                <c:pt idx="5">
                  <c:v>Plan </c:v>
                </c:pt>
              </c:strCache>
            </c:strRef>
          </c:cat>
          <c:val>
            <c:numRef>
              <c:f>Diagramme!$L$19:$Q$19</c:f>
              <c:numCache>
                <c:formatCode>_ * #,##0_ ;_ * \-#,##0_ ;_ * "-"??_ ;_ @_ </c:formatCode>
                <c:ptCount val="6"/>
                <c:pt idx="0">
                  <c:v>0</c:v>
                </c:pt>
                <c:pt idx="1">
                  <c:v>0</c:v>
                </c:pt>
                <c:pt idx="2">
                  <c:v>0</c:v>
                </c:pt>
                <c:pt idx="3">
                  <c:v>0</c:v>
                </c:pt>
                <c:pt idx="4">
                  <c:v>0</c:v>
                </c:pt>
                <c:pt idx="5">
                  <c:v>0</c:v>
                </c:pt>
              </c:numCache>
            </c:numRef>
          </c:val>
          <c:smooth val="0"/>
          <c:extLst>
            <c:ext xmlns:c16="http://schemas.microsoft.com/office/drawing/2014/chart" uri="{C3380CC4-5D6E-409C-BE32-E72D297353CC}">
              <c16:uniqueId val="{00000001-8C66-4541-AD1B-8580D6847CB3}"/>
            </c:ext>
          </c:extLst>
        </c:ser>
        <c:dLbls>
          <c:showLegendKey val="0"/>
          <c:showVal val="0"/>
          <c:showCatName val="0"/>
          <c:showSerName val="0"/>
          <c:showPercent val="0"/>
          <c:showBubbleSize val="0"/>
        </c:dLbls>
        <c:marker val="1"/>
        <c:smooth val="0"/>
        <c:axId val="562884623"/>
        <c:axId val="562874543"/>
      </c:lineChart>
      <c:catAx>
        <c:axId val="562876463"/>
        <c:scaling>
          <c:orientation val="minMax"/>
        </c:scaling>
        <c:delete val="1"/>
        <c:axPos val="b"/>
        <c:numFmt formatCode="General" sourceLinked="1"/>
        <c:majorTickMark val="out"/>
        <c:minorTickMark val="none"/>
        <c:tickLblPos val="nextTo"/>
        <c:crossAx val="562868783"/>
        <c:crosses val="autoZero"/>
        <c:auto val="1"/>
        <c:lblAlgn val="ctr"/>
        <c:lblOffset val="100"/>
        <c:noMultiLvlLbl val="0"/>
      </c:catAx>
      <c:valAx>
        <c:axId val="562868783"/>
        <c:scaling>
          <c:orientation val="minMax"/>
        </c:scaling>
        <c:delete val="0"/>
        <c:axPos val="r"/>
        <c:numFmt formatCode="_(* #,##0.00_);_(* \(#,##0.00\);_(* &quot;-&quot;??_);_(@_)" sourceLinked="1"/>
        <c:majorTickMark val="out"/>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de-DE"/>
          </a:p>
        </c:txPr>
        <c:crossAx val="562876463"/>
        <c:crosses val="max"/>
        <c:crossBetween val="between"/>
      </c:valAx>
      <c:catAx>
        <c:axId val="56288462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de-DE"/>
          </a:p>
        </c:txPr>
        <c:crossAx val="562874543"/>
        <c:crosses val="autoZero"/>
        <c:auto val="1"/>
        <c:lblAlgn val="ctr"/>
        <c:lblOffset val="100"/>
        <c:noMultiLvlLbl val="0"/>
      </c:catAx>
      <c:valAx>
        <c:axId val="562874543"/>
        <c:scaling>
          <c:orientation val="minMax"/>
        </c:scaling>
        <c:delete val="0"/>
        <c:axPos val="l"/>
        <c:majorGridlines>
          <c:spPr>
            <a:ln w="9525" cap="flat" cmpd="sng" algn="ctr">
              <a:solidFill>
                <a:schemeClr val="tx1">
                  <a:lumMod val="15000"/>
                  <a:lumOff val="85000"/>
                </a:schemeClr>
              </a:solidFill>
              <a:prstDash val="solid"/>
              <a:round/>
            </a:ln>
          </c:spPr>
        </c:majorGridlines>
        <c:numFmt formatCode="_ * #,##0_ ;_ * \-#,##0_ ;_ * &quot;-&quot;??_ ;_ @_ " sourceLinked="1"/>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de-DE"/>
          </a:p>
        </c:txPr>
        <c:crossAx val="562884623"/>
        <c:crosses val="autoZero"/>
        <c:crossBetween val="between"/>
      </c:valAx>
    </c:plotArea>
    <c:legend>
      <c:legendPos val="b"/>
      <c:overlay val="0"/>
      <c:spPr>
        <a:noFill/>
        <a:ln>
          <a:noFill/>
          <a:prstDash val="solid"/>
        </a:ln>
      </c:spPr>
      <c:txPr>
        <a:bodyPr rot="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de-DE"/>
        </a:p>
      </c:txPr>
    </c:legend>
    <c:plotVisOnly val="1"/>
    <c:dispBlanksAs val="gap"/>
    <c:showDLblsOverMax val="1"/>
  </c:chart>
  <c:spPr>
    <a:solidFill>
      <a:schemeClr val="bg1"/>
    </a:solidFill>
    <a:ln w="9525" cap="flat" cmpd="sng" algn="ctr">
      <a:solidFill>
        <a:schemeClr val="tx1">
          <a:lumMod val="15000"/>
          <a:lumOff val="85000"/>
        </a:schemeClr>
      </a:solidFill>
      <a:prstDash val="solid"/>
      <a:round/>
    </a:ln>
  </c:sp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1"/>
  <c:style val="2"/>
  <c:chart>
    <c:title>
      <c:tx>
        <c:rich>
          <a:bodyPr rot="0" spcFirstLastPara="1" vertOverflow="ellipsis" vert="horz" wrap="square" anchor="ctr" anchorCtr="1"/>
          <a:lstStyle/>
          <a:p>
            <a:pPr>
              <a:defRPr sz="1400" b="1" i="0" strike="noStrike" kern="1200" spc="0" baseline="0">
                <a:solidFill>
                  <a:schemeClr val="tx1">
                    <a:lumMod val="65000"/>
                    <a:lumOff val="35000"/>
                  </a:schemeClr>
                </a:solidFill>
                <a:latin typeface="+mn-lt"/>
                <a:ea typeface="+mn-ea"/>
                <a:cs typeface="+mn-cs"/>
              </a:defRPr>
            </a:pPr>
            <a:r>
              <a:rPr lang="de-CH" b="1"/>
              <a:t>(Plan-)Ergebnisse Erfolgsrechnung / Entwicklung</a:t>
            </a:r>
            <a:r>
              <a:rPr lang="de-CH" b="1" baseline="0"/>
              <a:t> </a:t>
            </a:r>
            <a:r>
              <a:rPr lang="de-CH" b="1"/>
              <a:t>Eigenkapital (EK)</a:t>
            </a:r>
          </a:p>
        </c:rich>
      </c:tx>
      <c:layout>
        <c:manualLayout>
          <c:xMode val="edge"/>
          <c:yMode val="edge"/>
          <c:x val="0.1332452618714936"/>
          <c:y val="2.0503504579877589E-2"/>
        </c:manualLayout>
      </c:layout>
      <c:overlay val="0"/>
      <c:spPr>
        <a:noFill/>
        <a:ln>
          <a:noFill/>
          <a:prstDash val="solid"/>
        </a:ln>
      </c:spPr>
    </c:title>
    <c:autoTitleDeleted val="0"/>
    <c:plotArea>
      <c:layout/>
      <c:barChart>
        <c:barDir val="col"/>
        <c:grouping val="clustered"/>
        <c:varyColors val="0"/>
        <c:ser>
          <c:idx val="0"/>
          <c:order val="0"/>
          <c:tx>
            <c:strRef>
              <c:f>Diagramme!$K$22</c:f>
              <c:strCache>
                <c:ptCount val="1"/>
                <c:pt idx="0">
                  <c:v>Erfolgsrechnung</c:v>
                </c:pt>
              </c:strCache>
            </c:strRef>
          </c:tx>
          <c:spPr>
            <a:solidFill>
              <a:schemeClr val="accent2"/>
            </a:solidFill>
            <a:ln>
              <a:noFill/>
              <a:prstDash val="solid"/>
            </a:ln>
          </c:spPr>
          <c:invertIfNegative val="0"/>
          <c:cat>
            <c:strRef>
              <c:f>Diagramme!$L$21:$Q$21</c:f>
              <c:strCache>
                <c:ptCount val="6"/>
                <c:pt idx="0">
                  <c:v>Rechnung </c:v>
                </c:pt>
                <c:pt idx="1">
                  <c:v>Budget </c:v>
                </c:pt>
                <c:pt idx="2">
                  <c:v>Plan </c:v>
                </c:pt>
                <c:pt idx="3">
                  <c:v>Plan </c:v>
                </c:pt>
                <c:pt idx="4">
                  <c:v>Plan </c:v>
                </c:pt>
                <c:pt idx="5">
                  <c:v>Plan </c:v>
                </c:pt>
              </c:strCache>
            </c:strRef>
          </c:cat>
          <c:val>
            <c:numRef>
              <c:f>Diagramme!$L$22:$Q$22</c:f>
              <c:numCache>
                <c:formatCode>_ * #,##0_ ;_ * \-#,##0_ ;_ * "-"??_ ;_ @_ </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0-610C-4741-A24C-F42B5061C671}"/>
            </c:ext>
          </c:extLst>
        </c:ser>
        <c:ser>
          <c:idx val="1"/>
          <c:order val="1"/>
          <c:tx>
            <c:strRef>
              <c:f>Diagramme!$K$23</c:f>
              <c:strCache>
                <c:ptCount val="1"/>
                <c:pt idx="0">
                  <c:v>Eigenkapital</c:v>
                </c:pt>
              </c:strCache>
            </c:strRef>
          </c:tx>
          <c:spPr>
            <a:solidFill>
              <a:schemeClr val="accent3"/>
            </a:solidFill>
            <a:ln>
              <a:noFill/>
              <a:prstDash val="solid"/>
            </a:ln>
          </c:spPr>
          <c:invertIfNegative val="0"/>
          <c:cat>
            <c:strRef>
              <c:f>Diagramme!$L$21:$Q$21</c:f>
              <c:strCache>
                <c:ptCount val="6"/>
                <c:pt idx="0">
                  <c:v>Rechnung </c:v>
                </c:pt>
                <c:pt idx="1">
                  <c:v>Budget </c:v>
                </c:pt>
                <c:pt idx="2">
                  <c:v>Plan </c:v>
                </c:pt>
                <c:pt idx="3">
                  <c:v>Plan </c:v>
                </c:pt>
                <c:pt idx="4">
                  <c:v>Plan </c:v>
                </c:pt>
                <c:pt idx="5">
                  <c:v>Plan </c:v>
                </c:pt>
              </c:strCache>
            </c:strRef>
          </c:cat>
          <c:val>
            <c:numRef>
              <c:f>Diagramme!$L$23:$Q$23</c:f>
              <c:numCache>
                <c:formatCode>_ * #,##0_ ;_ * \-#,##0_ ;_ * "-"??_ ;_ @_ </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1-610C-4741-A24C-F42B5061C671}"/>
            </c:ext>
          </c:extLst>
        </c:ser>
        <c:dLbls>
          <c:showLegendKey val="0"/>
          <c:showVal val="0"/>
          <c:showCatName val="0"/>
          <c:showSerName val="0"/>
          <c:showPercent val="0"/>
          <c:showBubbleSize val="0"/>
        </c:dLbls>
        <c:gapWidth val="219"/>
        <c:overlap val="-37"/>
        <c:axId val="549296223"/>
        <c:axId val="549297183"/>
      </c:barChart>
      <c:catAx>
        <c:axId val="54929622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de-DE"/>
          </a:p>
        </c:txPr>
        <c:crossAx val="549297183"/>
        <c:crosses val="autoZero"/>
        <c:auto val="0"/>
        <c:lblAlgn val="ctr"/>
        <c:lblOffset val="500"/>
        <c:noMultiLvlLbl val="0"/>
      </c:catAx>
      <c:valAx>
        <c:axId val="549297183"/>
        <c:scaling>
          <c:orientation val="minMax"/>
          <c:max val="3000000"/>
          <c:min val="-100000"/>
        </c:scaling>
        <c:delete val="0"/>
        <c:axPos val="l"/>
        <c:majorGridlines>
          <c:spPr>
            <a:ln w="9525" cap="flat" cmpd="sng" algn="ctr">
              <a:solidFill>
                <a:schemeClr val="tx1">
                  <a:lumMod val="15000"/>
                  <a:lumOff val="85000"/>
                </a:schemeClr>
              </a:solidFill>
              <a:prstDash val="solid"/>
              <a:round/>
            </a:ln>
          </c:spPr>
        </c:majorGridlines>
        <c:numFmt formatCode="#,##0" sourceLinked="0"/>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de-DE"/>
          </a:p>
        </c:txPr>
        <c:crossAx val="549296223"/>
        <c:crosses val="autoZero"/>
        <c:crossBetween val="between"/>
        <c:majorUnit val="100000"/>
        <c:minorUnit val="100000"/>
      </c:valAx>
    </c:plotArea>
    <c:legend>
      <c:legendPos val="b"/>
      <c:layout>
        <c:manualLayout>
          <c:xMode val="edge"/>
          <c:yMode val="edge"/>
          <c:x val="0.33535643773734469"/>
          <c:y val="0.93979342727985193"/>
          <c:w val="0.30690646765164742"/>
          <c:h val="5.186841144186459E-2"/>
        </c:manualLayout>
      </c:layout>
      <c:overlay val="0"/>
      <c:spPr>
        <a:noFill/>
        <a:ln>
          <a:noFill/>
          <a:prstDash val="solid"/>
        </a:ln>
      </c:spPr>
      <c:txPr>
        <a:bodyPr rot="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de-DE"/>
        </a:p>
      </c:txPr>
    </c:legend>
    <c:plotVisOnly val="1"/>
    <c:dispBlanksAs val="gap"/>
    <c:showDLblsOverMax val="1"/>
  </c:chart>
  <c:spPr>
    <a:solidFill>
      <a:schemeClr val="bg1"/>
    </a:solidFill>
    <a:ln w="9525" cap="flat" cmpd="sng" algn="ctr">
      <a:solidFill>
        <a:schemeClr val="tx1">
          <a:lumMod val="15000"/>
          <a:lumOff val="85000"/>
        </a:schemeClr>
      </a:solidFill>
      <a:prstDash val="solid"/>
      <a:round/>
    </a:ln>
  </c:sp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1"/>
  <c:style val="2"/>
  <c:chart>
    <c:title>
      <c:tx>
        <c:rich>
          <a:bodyPr rot="0" spcFirstLastPara="1" vertOverflow="ellipsis" vert="horz" wrap="square" anchor="ctr" anchorCtr="1"/>
          <a:lstStyle/>
          <a:p>
            <a:pPr>
              <a:defRPr sz="1400" b="1" i="0" strike="noStrike" kern="1200" spc="0" baseline="0">
                <a:solidFill>
                  <a:schemeClr val="tx1">
                    <a:lumMod val="65000"/>
                    <a:lumOff val="35000"/>
                  </a:schemeClr>
                </a:solidFill>
                <a:latin typeface="+mn-lt"/>
                <a:ea typeface="+mn-ea"/>
                <a:cs typeface="+mn-cs"/>
              </a:defRPr>
            </a:pPr>
            <a:r>
              <a:rPr lang="en-US" b="1"/>
              <a:t>(Plan-)Entwicklung Mitglieder</a:t>
            </a:r>
          </a:p>
        </c:rich>
      </c:tx>
      <c:overlay val="0"/>
      <c:spPr>
        <a:noFill/>
        <a:ln>
          <a:noFill/>
          <a:prstDash val="solid"/>
        </a:ln>
      </c:spPr>
    </c:title>
    <c:autoTitleDeleted val="0"/>
    <c:plotArea>
      <c:layout>
        <c:manualLayout>
          <c:layoutTarget val="inner"/>
          <c:xMode val="edge"/>
          <c:yMode val="edge"/>
          <c:x val="9.913429417246078E-2"/>
          <c:y val="0.13166206304857209"/>
          <c:w val="0.88398069458222139"/>
          <c:h val="0.79693840610939681"/>
        </c:manualLayout>
      </c:layout>
      <c:lineChart>
        <c:grouping val="standard"/>
        <c:varyColors val="0"/>
        <c:ser>
          <c:idx val="0"/>
          <c:order val="0"/>
          <c:tx>
            <c:strRef>
              <c:f>Diagramme!$K$15</c:f>
              <c:strCache>
                <c:ptCount val="1"/>
                <c:pt idx="0">
                  <c:v>Anzahl Mitglieder</c:v>
                </c:pt>
              </c:strCache>
            </c:strRef>
          </c:tx>
          <c:spPr>
            <a:ln w="28575" cap="rnd">
              <a:solidFill>
                <a:schemeClr val="accent4"/>
              </a:solidFill>
              <a:prstDash val="solid"/>
              <a:round/>
            </a:ln>
          </c:spPr>
          <c:marker>
            <c:symbol val="none"/>
          </c:marker>
          <c:cat>
            <c:strRef>
              <c:f>Diagramme!$L$14:$Q$14</c:f>
              <c:strCache>
                <c:ptCount val="6"/>
                <c:pt idx="0">
                  <c:v>Rechnung </c:v>
                </c:pt>
                <c:pt idx="1">
                  <c:v>Budget </c:v>
                </c:pt>
                <c:pt idx="2">
                  <c:v>Plan </c:v>
                </c:pt>
                <c:pt idx="3">
                  <c:v>Plan </c:v>
                </c:pt>
                <c:pt idx="4">
                  <c:v>Plan </c:v>
                </c:pt>
                <c:pt idx="5">
                  <c:v>Plan </c:v>
                </c:pt>
              </c:strCache>
            </c:strRef>
          </c:cat>
          <c:val>
            <c:numRef>
              <c:f>Diagramme!$L$15:$Q$15</c:f>
              <c:numCache>
                <c:formatCode>_ * #,##0_ ;_ * \-#,##0_ ;_ * "-"??_ ;_ @_ </c:formatCode>
                <c:ptCount val="6"/>
                <c:pt idx="0">
                  <c:v>0</c:v>
                </c:pt>
                <c:pt idx="1">
                  <c:v>0</c:v>
                </c:pt>
                <c:pt idx="2">
                  <c:v>0</c:v>
                </c:pt>
                <c:pt idx="3">
                  <c:v>0</c:v>
                </c:pt>
                <c:pt idx="4">
                  <c:v>0</c:v>
                </c:pt>
                <c:pt idx="5">
                  <c:v>0</c:v>
                </c:pt>
              </c:numCache>
            </c:numRef>
          </c:val>
          <c:smooth val="0"/>
          <c:extLst>
            <c:ext xmlns:c16="http://schemas.microsoft.com/office/drawing/2014/chart" uri="{C3380CC4-5D6E-409C-BE32-E72D297353CC}">
              <c16:uniqueId val="{00000000-C753-4AFB-B34D-DE0628BC2820}"/>
            </c:ext>
          </c:extLst>
        </c:ser>
        <c:dLbls>
          <c:showLegendKey val="0"/>
          <c:showVal val="0"/>
          <c:showCatName val="0"/>
          <c:showSerName val="0"/>
          <c:showPercent val="0"/>
          <c:showBubbleSize val="0"/>
        </c:dLbls>
        <c:smooth val="0"/>
        <c:axId val="642561055"/>
        <c:axId val="91146271"/>
      </c:lineChart>
      <c:catAx>
        <c:axId val="64256105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de-DE"/>
          </a:p>
        </c:txPr>
        <c:crossAx val="91146271"/>
        <c:crosses val="autoZero"/>
        <c:auto val="1"/>
        <c:lblAlgn val="ctr"/>
        <c:lblOffset val="100"/>
        <c:noMultiLvlLbl val="0"/>
      </c:catAx>
      <c:valAx>
        <c:axId val="91146271"/>
        <c:scaling>
          <c:orientation val="minMax"/>
          <c:max val="3500"/>
          <c:min val="500"/>
        </c:scaling>
        <c:delete val="0"/>
        <c:axPos val="l"/>
        <c:majorGridlines>
          <c:spPr>
            <a:ln w="9525" cap="flat" cmpd="sng" algn="ctr">
              <a:solidFill>
                <a:schemeClr val="tx1">
                  <a:lumMod val="15000"/>
                  <a:lumOff val="85000"/>
                </a:schemeClr>
              </a:solidFill>
              <a:prstDash val="solid"/>
              <a:round/>
            </a:ln>
          </c:spPr>
        </c:majorGridlines>
        <c:numFmt formatCode="_ * #,##0_ ;_ * \-#,##0_ ;_ * &quot;-&quot;??_ ;_ @_ " sourceLinked="1"/>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de-DE"/>
          </a:p>
        </c:txPr>
        <c:crossAx val="642561055"/>
        <c:crosses val="autoZero"/>
        <c:crossBetween val="between"/>
        <c:majorUnit val="500"/>
      </c:valAx>
    </c:plotArea>
    <c:plotVisOnly val="1"/>
    <c:dispBlanksAs val="gap"/>
    <c:showDLblsOverMax val="1"/>
  </c:chart>
  <c:spPr>
    <a:solidFill>
      <a:schemeClr val="bg1"/>
    </a:solidFill>
    <a:ln w="9525" cap="flat" cmpd="sng" algn="ctr">
      <a:solidFill>
        <a:schemeClr val="tx1">
          <a:lumMod val="15000"/>
          <a:lumOff val="85000"/>
        </a:schemeClr>
      </a:solidFill>
      <a:prstDash val="solid"/>
      <a:round/>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5" Type="http://schemas.openxmlformats.org/officeDocument/2006/relationships/chart" Target="../charts/chart5.xml"/><Relationship Id="rId4" Type="http://schemas.openxmlformats.org/officeDocument/2006/relationships/chart" Target="../charts/chart4.xml"/></Relationships>
</file>

<file path=xl/drawings/_rels/drawing2.xml.rels><?xml version="1.0" encoding="UTF-8" standalone="yes"?>
<Relationships xmlns="http://schemas.openxmlformats.org/package/2006/relationships"><Relationship Id="rId3" Type="http://schemas.openxmlformats.org/officeDocument/2006/relationships/chart" Target="../charts/chart8.xml"/><Relationship Id="rId2" Type="http://schemas.openxmlformats.org/officeDocument/2006/relationships/chart" Target="../charts/chart7.xml"/><Relationship Id="rId1" Type="http://schemas.openxmlformats.org/officeDocument/2006/relationships/chart" Target="../charts/chart6.xml"/><Relationship Id="rId6" Type="http://schemas.openxmlformats.org/officeDocument/2006/relationships/chart" Target="../charts/chart11.xml"/><Relationship Id="rId5" Type="http://schemas.openxmlformats.org/officeDocument/2006/relationships/chart" Target="../charts/chart10.xml"/><Relationship Id="rId4"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oneCellAnchor>
    <xdr:from>
      <xdr:col>0</xdr:col>
      <xdr:colOff>0</xdr:colOff>
      <xdr:row>17</xdr:row>
      <xdr:rowOff>0</xdr:rowOff>
    </xdr:from>
    <xdr:ext cx="6660000" cy="2520000"/>
    <xdr:graphicFrame macro="">
      <xdr:nvGraphicFramePr>
        <xdr:cNvPr id="2" name="Chart 1">
          <a:extLst>
            <a:ext uri="{FF2B5EF4-FFF2-40B4-BE49-F238E27FC236}">
              <a16:creationId xmlns:a16="http://schemas.microsoft.com/office/drawing/2014/main" id="{00000000-0008-0000-06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oneCellAnchor>
    <xdr:from>
      <xdr:col>0</xdr:col>
      <xdr:colOff>0</xdr:colOff>
      <xdr:row>38</xdr:row>
      <xdr:rowOff>0</xdr:rowOff>
    </xdr:from>
    <xdr:ext cx="6660000" cy="2520000"/>
    <xdr:graphicFrame macro="">
      <xdr:nvGraphicFramePr>
        <xdr:cNvPr id="3" name="Chart 2">
          <a:extLst>
            <a:ext uri="{FF2B5EF4-FFF2-40B4-BE49-F238E27FC236}">
              <a16:creationId xmlns:a16="http://schemas.microsoft.com/office/drawing/2014/main" id="{00000000-0008-0000-06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oneCellAnchor>
  <xdr:oneCellAnchor>
    <xdr:from>
      <xdr:col>0</xdr:col>
      <xdr:colOff>0</xdr:colOff>
      <xdr:row>59</xdr:row>
      <xdr:rowOff>0</xdr:rowOff>
    </xdr:from>
    <xdr:ext cx="6660000" cy="2520000"/>
    <xdr:graphicFrame macro="">
      <xdr:nvGraphicFramePr>
        <xdr:cNvPr id="4" name="Chart 3">
          <a:extLst>
            <a:ext uri="{FF2B5EF4-FFF2-40B4-BE49-F238E27FC236}">
              <a16:creationId xmlns:a16="http://schemas.microsoft.com/office/drawing/2014/main" id="{00000000-0008-0000-06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oneCellAnchor>
  <xdr:oneCellAnchor>
    <xdr:from>
      <xdr:col>0</xdr:col>
      <xdr:colOff>0</xdr:colOff>
      <xdr:row>80</xdr:row>
      <xdr:rowOff>0</xdr:rowOff>
    </xdr:from>
    <xdr:ext cx="6660000" cy="2520000"/>
    <xdr:graphicFrame macro="">
      <xdr:nvGraphicFramePr>
        <xdr:cNvPr id="5" name="Chart 4">
          <a:extLst>
            <a:ext uri="{FF2B5EF4-FFF2-40B4-BE49-F238E27FC236}">
              <a16:creationId xmlns:a16="http://schemas.microsoft.com/office/drawing/2014/main" id="{00000000-0008-0000-06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oneCellAnchor>
  <xdr:oneCellAnchor>
    <xdr:from>
      <xdr:col>0</xdr:col>
      <xdr:colOff>0</xdr:colOff>
      <xdr:row>101</xdr:row>
      <xdr:rowOff>0</xdr:rowOff>
    </xdr:from>
    <xdr:ext cx="6660000" cy="2520000"/>
    <xdr:graphicFrame macro="">
      <xdr:nvGraphicFramePr>
        <xdr:cNvPr id="6" name="Chart 5">
          <a:extLst>
            <a:ext uri="{FF2B5EF4-FFF2-40B4-BE49-F238E27FC236}">
              <a16:creationId xmlns:a16="http://schemas.microsoft.com/office/drawing/2014/main" id="{00000000-0008-0000-0600-000006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oneCellAnchor>
</xdr:wsDr>
</file>

<file path=xl/drawings/drawing2.xml><?xml version="1.0" encoding="utf-8"?>
<xdr:wsDr xmlns:xdr="http://schemas.openxmlformats.org/drawingml/2006/spreadsheetDrawing" xmlns:a="http://schemas.openxmlformats.org/drawingml/2006/main">
  <xdr:twoCellAnchor>
    <xdr:from>
      <xdr:col>10</xdr:col>
      <xdr:colOff>29560</xdr:colOff>
      <xdr:row>75</xdr:row>
      <xdr:rowOff>33503</xdr:rowOff>
    </xdr:from>
    <xdr:to>
      <xdr:col>13</xdr:col>
      <xdr:colOff>534385</xdr:colOff>
      <xdr:row>102</xdr:row>
      <xdr:rowOff>118899</xdr:rowOff>
    </xdr:to>
    <xdr:graphicFrame macro="">
      <xdr:nvGraphicFramePr>
        <xdr:cNvPr id="2" name="Chart 1">
          <a:extLst>
            <a:ext uri="{FF2B5EF4-FFF2-40B4-BE49-F238E27FC236}">
              <a16:creationId xmlns:a16="http://schemas.microsoft.com/office/drawing/2014/main" id="{00000000-0008-0000-07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49595</xdr:colOff>
      <xdr:row>23</xdr:row>
      <xdr:rowOff>90323</xdr:rowOff>
    </xdr:from>
    <xdr:to>
      <xdr:col>8</xdr:col>
      <xdr:colOff>332061</xdr:colOff>
      <xdr:row>45</xdr:row>
      <xdr:rowOff>64048</xdr:rowOff>
    </xdr:to>
    <xdr:graphicFrame macro="">
      <xdr:nvGraphicFramePr>
        <xdr:cNvPr id="3" name="Chart 2">
          <a:extLst>
            <a:ext uri="{FF2B5EF4-FFF2-40B4-BE49-F238E27FC236}">
              <a16:creationId xmlns:a16="http://schemas.microsoft.com/office/drawing/2014/main" id="{00000000-0008-0000-07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138112</xdr:colOff>
      <xdr:row>46</xdr:row>
      <xdr:rowOff>126124</xdr:rowOff>
    </xdr:from>
    <xdr:to>
      <xdr:col>8</xdr:col>
      <xdr:colOff>430268</xdr:colOff>
      <xdr:row>69</xdr:row>
      <xdr:rowOff>99849</xdr:rowOff>
    </xdr:to>
    <xdr:graphicFrame macro="">
      <xdr:nvGraphicFramePr>
        <xdr:cNvPr id="4" name="Chart 3">
          <a:extLst>
            <a:ext uri="{FF2B5EF4-FFF2-40B4-BE49-F238E27FC236}">
              <a16:creationId xmlns:a16="http://schemas.microsoft.com/office/drawing/2014/main" id="{00000000-0008-0000-07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202981</xdr:colOff>
      <xdr:row>71</xdr:row>
      <xdr:rowOff>1641</xdr:rowOff>
    </xdr:from>
    <xdr:to>
      <xdr:col>8</xdr:col>
      <xdr:colOff>266043</xdr:colOff>
      <xdr:row>87</xdr:row>
      <xdr:rowOff>117255</xdr:rowOff>
    </xdr:to>
    <xdr:graphicFrame macro="">
      <xdr:nvGraphicFramePr>
        <xdr:cNvPr id="5" name="Chart 4">
          <a:extLst>
            <a:ext uri="{FF2B5EF4-FFF2-40B4-BE49-F238E27FC236}">
              <a16:creationId xmlns:a16="http://schemas.microsoft.com/office/drawing/2014/main" id="{00000000-0008-0000-07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9</xdr:col>
      <xdr:colOff>564603</xdr:colOff>
      <xdr:row>23</xdr:row>
      <xdr:rowOff>131051</xdr:rowOff>
    </xdr:from>
    <xdr:to>
      <xdr:col>14</xdr:col>
      <xdr:colOff>866775</xdr:colOff>
      <xdr:row>49</xdr:row>
      <xdr:rowOff>111344</xdr:rowOff>
    </xdr:to>
    <xdr:graphicFrame macro="">
      <xdr:nvGraphicFramePr>
        <xdr:cNvPr id="6" name="Chart 5">
          <a:extLst>
            <a:ext uri="{FF2B5EF4-FFF2-40B4-BE49-F238E27FC236}">
              <a16:creationId xmlns:a16="http://schemas.microsoft.com/office/drawing/2014/main" id="{00000000-0008-0000-0700-000006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9</xdr:col>
      <xdr:colOff>598762</xdr:colOff>
      <xdr:row>50</xdr:row>
      <xdr:rowOff>90323</xdr:rowOff>
    </xdr:from>
    <xdr:to>
      <xdr:col>13</xdr:col>
      <xdr:colOff>477893</xdr:colOff>
      <xdr:row>73</xdr:row>
      <xdr:rowOff>127437</xdr:rowOff>
    </xdr:to>
    <xdr:graphicFrame macro="">
      <xdr:nvGraphicFramePr>
        <xdr:cNvPr id="7" name="Chart 6">
          <a:extLst>
            <a:ext uri="{FF2B5EF4-FFF2-40B4-BE49-F238E27FC236}">
              <a16:creationId xmlns:a16="http://schemas.microsoft.com/office/drawing/2014/main" id="{00000000-0008-0000-0700-000007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7.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58"/>
  <sheetViews>
    <sheetView showGridLines="0" tabSelected="1" workbookViewId="0">
      <selection activeCell="F9" sqref="F9"/>
    </sheetView>
  </sheetViews>
  <sheetFormatPr baseColWidth="10" defaultColWidth="9.140625" defaultRowHeight="15" x14ac:dyDescent="0.25"/>
  <cols>
    <col min="1" max="1" width="31" style="199" customWidth="1"/>
    <col min="2" max="2" width="98" style="199" customWidth="1"/>
    <col min="3" max="3" width="3" style="199" customWidth="1"/>
    <col min="4" max="7" width="9.140625" style="199" customWidth="1"/>
    <col min="8" max="16384" width="9.140625" style="199"/>
  </cols>
  <sheetData>
    <row r="1" spans="1:2" ht="32.1" customHeight="1" x14ac:dyDescent="0.25">
      <c r="A1" s="304" t="s">
        <v>0</v>
      </c>
      <c r="B1" s="302"/>
    </row>
    <row r="2" spans="1:2" x14ac:dyDescent="0.25">
      <c r="A2" s="305" t="s">
        <v>1</v>
      </c>
      <c r="B2" s="302"/>
    </row>
    <row r="4" spans="1:2" ht="23.1" customHeight="1" x14ac:dyDescent="0.25">
      <c r="A4" s="303" t="s">
        <v>2</v>
      </c>
      <c r="B4" s="302"/>
    </row>
    <row r="5" spans="1:2" ht="56.1" customHeight="1" x14ac:dyDescent="0.25">
      <c r="A5" s="200" t="s">
        <v>3</v>
      </c>
      <c r="B5" s="201" t="s">
        <v>4</v>
      </c>
    </row>
    <row r="6" spans="1:2" ht="63.75" customHeight="1" x14ac:dyDescent="0.25">
      <c r="A6" s="200" t="s">
        <v>5</v>
      </c>
      <c r="B6" s="201" t="s">
        <v>6</v>
      </c>
    </row>
    <row r="8" spans="1:2" ht="23.1" customHeight="1" x14ac:dyDescent="0.25">
      <c r="A8" s="301" t="s">
        <v>7</v>
      </c>
      <c r="B8" s="302"/>
    </row>
    <row r="9" spans="1:2" ht="116.1" customHeight="1" x14ac:dyDescent="0.25">
      <c r="A9" s="241" t="s">
        <v>8</v>
      </c>
      <c r="B9" s="234" t="s">
        <v>9</v>
      </c>
    </row>
    <row r="10" spans="1:2" ht="39.950000000000003" customHeight="1" x14ac:dyDescent="0.25">
      <c r="A10" s="200" t="s">
        <v>10</v>
      </c>
      <c r="B10" s="201" t="s">
        <v>11</v>
      </c>
    </row>
    <row r="12" spans="1:2" ht="23.1" customHeight="1" x14ac:dyDescent="0.25">
      <c r="A12" s="301" t="s">
        <v>12</v>
      </c>
      <c r="B12" s="302"/>
    </row>
    <row r="13" spans="1:2" ht="27.95" customHeight="1" x14ac:dyDescent="0.25">
      <c r="A13" s="241" t="s">
        <v>13</v>
      </c>
      <c r="B13" s="234" t="s">
        <v>14</v>
      </c>
    </row>
    <row r="14" spans="1:2" ht="96" customHeight="1" x14ac:dyDescent="0.25">
      <c r="A14" s="200" t="s">
        <v>15</v>
      </c>
      <c r="B14" s="201" t="s">
        <v>16</v>
      </c>
    </row>
    <row r="15" spans="1:2" ht="39.950000000000003" customHeight="1" x14ac:dyDescent="0.25">
      <c r="A15" s="241" t="s">
        <v>17</v>
      </c>
      <c r="B15" s="234" t="s">
        <v>18</v>
      </c>
    </row>
    <row r="16" spans="1:2" ht="39.950000000000003" customHeight="1" x14ac:dyDescent="0.25">
      <c r="A16" s="200" t="s">
        <v>19</v>
      </c>
      <c r="B16" s="201" t="s">
        <v>20</v>
      </c>
    </row>
    <row r="17" spans="1:2" ht="39.950000000000003" customHeight="1" x14ac:dyDescent="0.25">
      <c r="A17" s="241" t="s">
        <v>21</v>
      </c>
      <c r="B17" s="234" t="s">
        <v>22</v>
      </c>
    </row>
    <row r="19" spans="1:2" ht="23.1" customHeight="1" x14ac:dyDescent="0.25">
      <c r="A19" s="301" t="s">
        <v>23</v>
      </c>
      <c r="B19" s="302"/>
    </row>
    <row r="20" spans="1:2" ht="32.1" customHeight="1" x14ac:dyDescent="0.25">
      <c r="A20" s="202" t="s">
        <v>24</v>
      </c>
      <c r="B20" s="203" t="s">
        <v>25</v>
      </c>
    </row>
    <row r="21" spans="1:2" ht="48" customHeight="1" x14ac:dyDescent="0.25">
      <c r="A21" s="241" t="s">
        <v>26</v>
      </c>
      <c r="B21" s="234" t="s">
        <v>27</v>
      </c>
    </row>
    <row r="22" spans="1:2" ht="42" customHeight="1" x14ac:dyDescent="0.25">
      <c r="A22" s="200" t="s">
        <v>28</v>
      </c>
      <c r="B22" s="201" t="s">
        <v>29</v>
      </c>
    </row>
    <row r="23" spans="1:2" ht="42" customHeight="1" x14ac:dyDescent="0.25">
      <c r="A23" s="241" t="s">
        <v>30</v>
      </c>
      <c r="B23" s="234" t="s">
        <v>31</v>
      </c>
    </row>
    <row r="24" spans="1:2" ht="33.950000000000003" customHeight="1" x14ac:dyDescent="0.25">
      <c r="A24" s="200" t="s">
        <v>32</v>
      </c>
      <c r="B24" s="201" t="s">
        <v>33</v>
      </c>
    </row>
    <row r="25" spans="1:2" ht="42" customHeight="1" x14ac:dyDescent="0.25">
      <c r="A25" s="241" t="s">
        <v>34</v>
      </c>
      <c r="B25" s="234" t="s">
        <v>35</v>
      </c>
    </row>
    <row r="27" spans="1:2" ht="23.1" customHeight="1" x14ac:dyDescent="0.25">
      <c r="A27" s="301" t="s">
        <v>36</v>
      </c>
      <c r="B27" s="302"/>
    </row>
    <row r="28" spans="1:2" ht="38.1" customHeight="1" x14ac:dyDescent="0.25">
      <c r="A28" s="200" t="s">
        <v>37</v>
      </c>
      <c r="B28" s="201" t="s">
        <v>38</v>
      </c>
    </row>
    <row r="29" spans="1:2" ht="38.1" customHeight="1" x14ac:dyDescent="0.25">
      <c r="A29" s="241" t="s">
        <v>39</v>
      </c>
      <c r="B29" s="234" t="s">
        <v>40</v>
      </c>
    </row>
    <row r="30" spans="1:2" ht="45.95" customHeight="1" x14ac:dyDescent="0.25">
      <c r="A30" s="200" t="s">
        <v>41</v>
      </c>
      <c r="B30" s="201" t="s">
        <v>42</v>
      </c>
    </row>
    <row r="32" spans="1:2" ht="23.1" customHeight="1" x14ac:dyDescent="0.25">
      <c r="A32" s="301" t="s">
        <v>43</v>
      </c>
      <c r="B32" s="302"/>
    </row>
    <row r="33" spans="1:2" ht="60" customHeight="1" x14ac:dyDescent="0.25">
      <c r="A33" s="241" t="s">
        <v>44</v>
      </c>
      <c r="B33" s="234" t="s">
        <v>45</v>
      </c>
    </row>
    <row r="34" spans="1:2" ht="42" customHeight="1" x14ac:dyDescent="0.25">
      <c r="A34" s="200" t="s">
        <v>46</v>
      </c>
      <c r="B34" s="201" t="s">
        <v>47</v>
      </c>
    </row>
    <row r="36" spans="1:2" ht="23.1" customHeight="1" x14ac:dyDescent="0.25">
      <c r="A36" s="301" t="s">
        <v>48</v>
      </c>
      <c r="B36" s="302"/>
    </row>
    <row r="37" spans="1:2" ht="98.1" customHeight="1" x14ac:dyDescent="0.25">
      <c r="A37" s="241" t="s">
        <v>49</v>
      </c>
      <c r="B37" s="234" t="s">
        <v>50</v>
      </c>
    </row>
    <row r="39" spans="1:2" ht="23.1" customHeight="1" x14ac:dyDescent="0.25">
      <c r="A39" s="301" t="s">
        <v>51</v>
      </c>
      <c r="B39" s="302"/>
    </row>
    <row r="40" spans="1:2" ht="33.950000000000003" customHeight="1" x14ac:dyDescent="0.25">
      <c r="A40" s="200" t="s">
        <v>52</v>
      </c>
      <c r="B40" s="201" t="s">
        <v>53</v>
      </c>
    </row>
    <row r="41" spans="1:2" ht="44.1" customHeight="1" x14ac:dyDescent="0.25">
      <c r="A41" s="241" t="s">
        <v>54</v>
      </c>
      <c r="B41" s="234" t="s">
        <v>55</v>
      </c>
    </row>
    <row r="42" spans="1:2" ht="42" customHeight="1" x14ac:dyDescent="0.25">
      <c r="A42" s="200" t="s">
        <v>56</v>
      </c>
      <c r="B42" s="201" t="s">
        <v>57</v>
      </c>
    </row>
    <row r="43" spans="1:2" ht="76.5" customHeight="1" x14ac:dyDescent="0.25">
      <c r="A43" s="241" t="s">
        <v>58</v>
      </c>
      <c r="B43" s="234" t="s">
        <v>59</v>
      </c>
    </row>
    <row r="45" spans="1:2" ht="23.1" customHeight="1" x14ac:dyDescent="0.25">
      <c r="A45" s="303" t="s">
        <v>60</v>
      </c>
      <c r="B45" s="302"/>
    </row>
    <row r="46" spans="1:2" ht="39.950000000000003" customHeight="1" x14ac:dyDescent="0.25">
      <c r="A46" s="200" t="s">
        <v>61</v>
      </c>
      <c r="B46" s="201" t="s">
        <v>62</v>
      </c>
    </row>
    <row r="47" spans="1:2" ht="39.950000000000003" customHeight="1" x14ac:dyDescent="0.25">
      <c r="A47" s="241" t="s">
        <v>63</v>
      </c>
      <c r="B47" s="234" t="s">
        <v>64</v>
      </c>
    </row>
    <row r="48" spans="1:2" ht="39.950000000000003" customHeight="1" x14ac:dyDescent="0.25">
      <c r="A48" s="200" t="s">
        <v>65</v>
      </c>
      <c r="B48" s="201" t="s">
        <v>66</v>
      </c>
    </row>
    <row r="49" spans="1:2" ht="39.950000000000003" customHeight="1" x14ac:dyDescent="0.25">
      <c r="A49" s="241" t="s">
        <v>67</v>
      </c>
      <c r="B49" s="234" t="s">
        <v>68</v>
      </c>
    </row>
    <row r="50" spans="1:2" ht="39.950000000000003" customHeight="1" x14ac:dyDescent="0.25">
      <c r="A50" s="200" t="s">
        <v>69</v>
      </c>
      <c r="B50" s="201" t="s">
        <v>70</v>
      </c>
    </row>
    <row r="51" spans="1:2" ht="39.950000000000003" customHeight="1" x14ac:dyDescent="0.25">
      <c r="A51" s="241" t="s">
        <v>71</v>
      </c>
      <c r="B51" s="234" t="s">
        <v>72</v>
      </c>
    </row>
    <row r="52" spans="1:2" ht="39.950000000000003" customHeight="1" x14ac:dyDescent="0.25">
      <c r="A52" s="200" t="s">
        <v>73</v>
      </c>
      <c r="B52" s="201" t="s">
        <v>74</v>
      </c>
    </row>
    <row r="54" spans="1:2" ht="23.1" customHeight="1" x14ac:dyDescent="0.25">
      <c r="A54" s="301" t="s">
        <v>75</v>
      </c>
      <c r="B54" s="302"/>
    </row>
    <row r="55" spans="1:2" ht="32.1" customHeight="1" x14ac:dyDescent="0.25">
      <c r="A55" s="204" t="s">
        <v>76</v>
      </c>
      <c r="B55" s="205" t="s">
        <v>77</v>
      </c>
    </row>
    <row r="56" spans="1:2" ht="30" customHeight="1" x14ac:dyDescent="0.25">
      <c r="A56" s="200" t="s">
        <v>78</v>
      </c>
      <c r="B56" s="201" t="s">
        <v>79</v>
      </c>
    </row>
    <row r="57" spans="1:2" ht="32.1" customHeight="1" x14ac:dyDescent="0.25">
      <c r="A57" s="241" t="s">
        <v>80</v>
      </c>
      <c r="B57" s="234" t="s">
        <v>81</v>
      </c>
    </row>
    <row r="58" spans="1:2" ht="27.95" customHeight="1" x14ac:dyDescent="0.25">
      <c r="A58" s="200" t="s">
        <v>82</v>
      </c>
      <c r="B58" s="201" t="s">
        <v>83</v>
      </c>
    </row>
  </sheetData>
  <sheetProtection sheet="1" objects="1" scenarios="1" selectLockedCells="1" selectUnlockedCells="1"/>
  <mergeCells count="12">
    <mergeCell ref="A1:B1"/>
    <mergeCell ref="A27:B27"/>
    <mergeCell ref="A8:B8"/>
    <mergeCell ref="A39:B39"/>
    <mergeCell ref="A12:B12"/>
    <mergeCell ref="A4:B4"/>
    <mergeCell ref="A2:B2"/>
    <mergeCell ref="A54:B54"/>
    <mergeCell ref="A19:B19"/>
    <mergeCell ref="A45:B45"/>
    <mergeCell ref="A32:B32"/>
    <mergeCell ref="A36:B36"/>
  </mergeCells>
  <pageMargins left="0.35" right="0.35" top="0.5" bottom="0.5" header="0.5" footer="0.5"/>
  <pageSetup paperSize="9" fitToHeight="3" orientation="portrait"/>
  <headerFooter>
    <oddFooter>&amp;CSeite &amp;P /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0:H18"/>
  <sheetViews>
    <sheetView topLeftCell="A8" workbookViewId="0">
      <selection activeCell="A18" sqref="A18:H18"/>
    </sheetView>
  </sheetViews>
  <sheetFormatPr baseColWidth="10" defaultColWidth="11.42578125" defaultRowHeight="15" x14ac:dyDescent="0.2"/>
  <cols>
    <col min="1" max="3" width="11.42578125" style="139" customWidth="1"/>
    <col min="4" max="4" width="11.42578125" style="140" customWidth="1"/>
    <col min="5" max="9" width="11.42578125" style="139" customWidth="1"/>
    <col min="10" max="16384" width="11.42578125" style="139"/>
  </cols>
  <sheetData>
    <row r="10" spans="1:8" s="138" customFormat="1" ht="23.25" customHeight="1" x14ac:dyDescent="0.35">
      <c r="A10" s="310" t="s">
        <v>84</v>
      </c>
      <c r="B10" s="311"/>
      <c r="C10" s="311"/>
      <c r="D10" s="311"/>
      <c r="E10" s="311"/>
      <c r="F10" s="311"/>
      <c r="G10" s="311"/>
      <c r="H10" s="311"/>
    </row>
    <row r="13" spans="1:8" s="138" customFormat="1" ht="23.25" customHeight="1" x14ac:dyDescent="0.35">
      <c r="A13" s="306" t="s">
        <v>85</v>
      </c>
      <c r="B13" s="307"/>
      <c r="C13" s="307"/>
      <c r="D13" s="307"/>
      <c r="E13" s="307"/>
      <c r="F13" s="307"/>
      <c r="G13" s="307"/>
      <c r="H13" s="307"/>
    </row>
    <row r="16" spans="1:8" x14ac:dyDescent="0.2">
      <c r="A16" s="308" t="s">
        <v>86</v>
      </c>
      <c r="B16" s="309"/>
      <c r="C16" s="309"/>
      <c r="D16" s="308"/>
      <c r="E16" s="309"/>
      <c r="F16" s="309"/>
      <c r="G16" s="309"/>
      <c r="H16" s="309"/>
    </row>
    <row r="18" spans="1:8" s="138" customFormat="1" ht="23.25" customHeight="1" x14ac:dyDescent="0.35">
      <c r="A18" s="306" t="s">
        <v>443</v>
      </c>
      <c r="B18" s="307"/>
      <c r="C18" s="307"/>
      <c r="D18" s="307"/>
      <c r="E18" s="307"/>
      <c r="F18" s="307"/>
      <c r="G18" s="307"/>
      <c r="H18" s="307"/>
    </row>
  </sheetData>
  <sheetProtection sheet="1" objects="1" scenarios="1"/>
  <mergeCells count="4">
    <mergeCell ref="A18:H18"/>
    <mergeCell ref="A13:H13"/>
    <mergeCell ref="A16:H16"/>
    <mergeCell ref="A10:H10"/>
  </mergeCells>
  <printOptions horizontalCentered="1"/>
  <pageMargins left="0.59055118110236227" right="0.59055118110236227" top="0.59055118110236227" bottom="0.59055118110236227" header="0.39370078740157483" footer="0.39370078740157483"/>
  <pageSetup paperSize="9" orientation="portrait" useFirstPageNumber="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371"/>
  <sheetViews>
    <sheetView zoomScale="115" zoomScaleNormal="115" workbookViewId="0">
      <selection activeCell="E18" sqref="E18"/>
    </sheetView>
  </sheetViews>
  <sheetFormatPr baseColWidth="10" defaultColWidth="11.42578125" defaultRowHeight="11.25" x14ac:dyDescent="0.2"/>
  <cols>
    <col min="1" max="1" width="3.42578125" style="184" customWidth="1"/>
    <col min="2" max="2" width="3.5703125" style="184" bestFit="1" customWidth="1"/>
    <col min="3" max="3" width="5" style="184" bestFit="1" customWidth="1"/>
    <col min="4" max="4" width="18.28515625" style="184" customWidth="1"/>
    <col min="5" max="5" width="43" style="184" customWidth="1"/>
    <col min="6" max="6" width="5.7109375" style="173" customWidth="1"/>
    <col min="7" max="7" width="4.7109375" style="174" customWidth="1"/>
    <col min="8" max="8" width="11.7109375" style="187" bestFit="1" customWidth="1"/>
    <col min="9" max="9" width="11" style="188" customWidth="1"/>
    <col min="10" max="13" width="11" style="187" customWidth="1"/>
    <col min="14" max="14" width="39.85546875" style="184" customWidth="1"/>
    <col min="15" max="19" width="11.42578125" style="184" customWidth="1"/>
    <col min="20" max="16384" width="11.42578125" style="184"/>
  </cols>
  <sheetData>
    <row r="1" spans="1:14" s="170" customFormat="1" ht="18.75" customHeight="1" x14ac:dyDescent="0.3">
      <c r="A1" s="98" t="str">
        <f>Titelblatt!A13</f>
        <v>Musterkirchgemeinde</v>
      </c>
      <c r="B1" s="99"/>
      <c r="C1" s="99"/>
      <c r="D1" s="99"/>
      <c r="E1" s="99"/>
      <c r="F1" s="100"/>
      <c r="G1" s="101"/>
      <c r="H1" s="102"/>
      <c r="I1" s="103"/>
      <c r="J1" s="102"/>
      <c r="K1" s="102"/>
      <c r="L1" s="104"/>
      <c r="M1" s="105" t="s">
        <v>87</v>
      </c>
    </row>
    <row r="2" spans="1:14" s="171" customFormat="1" ht="18" customHeight="1" thickBot="1" x14ac:dyDescent="0.25">
      <c r="A2" s="96"/>
      <c r="B2" s="46"/>
      <c r="C2" s="257"/>
      <c r="D2" s="8"/>
      <c r="E2" s="8"/>
      <c r="F2" s="317"/>
      <c r="G2" s="318"/>
      <c r="H2" s="318"/>
      <c r="I2" s="318"/>
      <c r="J2" s="318"/>
      <c r="K2" s="84"/>
      <c r="L2" s="84"/>
      <c r="M2" s="97" t="str">
        <f>Titelblatt!A18</f>
        <v>2025 - 2031</v>
      </c>
    </row>
    <row r="3" spans="1:14" s="172" customFormat="1" ht="9.75" customHeight="1" thickBot="1" x14ac:dyDescent="0.25">
      <c r="D3" s="9"/>
      <c r="E3" s="9"/>
      <c r="F3" s="26"/>
      <c r="G3" s="27"/>
      <c r="H3" s="64"/>
      <c r="I3" s="2"/>
      <c r="J3" s="64"/>
      <c r="K3" s="64"/>
      <c r="L3" s="64"/>
      <c r="M3" s="64"/>
    </row>
    <row r="4" spans="1:14" s="175" customFormat="1" ht="13.5" customHeight="1" x14ac:dyDescent="0.2">
      <c r="A4" s="28"/>
      <c r="B4" s="29"/>
      <c r="C4" s="29"/>
      <c r="D4" s="61"/>
      <c r="E4" s="10"/>
      <c r="F4" s="319" t="s">
        <v>88</v>
      </c>
      <c r="G4" s="322" t="s">
        <v>89</v>
      </c>
      <c r="H4" s="66" t="s">
        <v>90</v>
      </c>
      <c r="I4" s="67" t="s">
        <v>91</v>
      </c>
      <c r="J4" s="85" t="s">
        <v>92</v>
      </c>
      <c r="K4" s="86" t="s">
        <v>92</v>
      </c>
      <c r="L4" s="87" t="s">
        <v>92</v>
      </c>
      <c r="M4" s="88" t="s">
        <v>92</v>
      </c>
      <c r="N4" s="258"/>
    </row>
    <row r="5" spans="1:14" s="176" customFormat="1" ht="13.5" customHeight="1" x14ac:dyDescent="0.2">
      <c r="A5" s="30"/>
      <c r="B5" s="31"/>
      <c r="C5" s="31"/>
      <c r="D5" s="53"/>
      <c r="E5" s="11" t="s">
        <v>93</v>
      </c>
      <c r="F5" s="320"/>
      <c r="G5" s="320"/>
      <c r="H5" s="250"/>
      <c r="I5" s="251"/>
      <c r="J5" s="250"/>
      <c r="K5" s="252"/>
      <c r="L5" s="252"/>
      <c r="M5" s="252"/>
    </row>
    <row r="6" spans="1:14" s="177" customFormat="1" ht="13.5" customHeight="1" x14ac:dyDescent="0.15">
      <c r="A6" s="32"/>
      <c r="D6" s="54"/>
      <c r="E6" s="12"/>
      <c r="F6" s="320"/>
      <c r="G6" s="320"/>
      <c r="H6" s="68" t="s">
        <v>94</v>
      </c>
      <c r="I6" s="69" t="s">
        <v>94</v>
      </c>
      <c r="J6" s="89" t="s">
        <v>94</v>
      </c>
      <c r="K6" s="90" t="s">
        <v>94</v>
      </c>
      <c r="L6" s="91" t="s">
        <v>94</v>
      </c>
      <c r="M6" s="91" t="s">
        <v>94</v>
      </c>
    </row>
    <row r="7" spans="1:14" s="177" customFormat="1" ht="22.5" customHeight="1" x14ac:dyDescent="0.2">
      <c r="A7" s="32"/>
      <c r="D7" s="55"/>
      <c r="E7" s="17" t="s">
        <v>95</v>
      </c>
      <c r="F7" s="320"/>
      <c r="G7" s="320"/>
      <c r="H7" s="70">
        <f t="shared" ref="H7:M7" si="0">H371</f>
        <v>0</v>
      </c>
      <c r="I7" s="78">
        <f t="shared" si="0"/>
        <v>0</v>
      </c>
      <c r="J7" s="79">
        <f t="shared" si="0"/>
        <v>0</v>
      </c>
      <c r="K7" s="79">
        <f t="shared" si="0"/>
        <v>0</v>
      </c>
      <c r="L7" s="79">
        <f t="shared" si="0"/>
        <v>0</v>
      </c>
      <c r="M7" s="79">
        <f t="shared" si="0"/>
        <v>0</v>
      </c>
    </row>
    <row r="8" spans="1:14" s="178" customFormat="1" ht="10.5" customHeight="1" thickBot="1" x14ac:dyDescent="0.25">
      <c r="A8" s="34"/>
      <c r="B8" s="35"/>
      <c r="C8" s="35"/>
      <c r="D8" s="56"/>
      <c r="E8" s="13"/>
      <c r="F8" s="321"/>
      <c r="G8" s="321"/>
      <c r="H8" s="92"/>
      <c r="I8" s="151"/>
      <c r="J8" s="92"/>
      <c r="K8" s="93"/>
      <c r="L8" s="94"/>
      <c r="M8" s="94"/>
    </row>
    <row r="9" spans="1:14" s="179" customFormat="1" ht="12.75" customHeight="1" x14ac:dyDescent="0.2">
      <c r="A9" s="47"/>
      <c r="B9" s="48"/>
      <c r="C9" s="259"/>
      <c r="D9" s="57"/>
      <c r="E9" s="14" t="s">
        <v>96</v>
      </c>
      <c r="F9" s="18"/>
      <c r="G9" s="19" t="s">
        <v>97</v>
      </c>
      <c r="H9" s="71" t="e">
        <f t="shared" ref="H9:M9" si="1">(H231+H240)/H12*-1/100</f>
        <v>#DIV/0!</v>
      </c>
      <c r="I9" s="71" t="e">
        <f t="shared" si="1"/>
        <v>#DIV/0!</v>
      </c>
      <c r="J9" s="71" t="e">
        <f t="shared" si="1"/>
        <v>#DIV/0!</v>
      </c>
      <c r="K9" s="71" t="e">
        <f t="shared" si="1"/>
        <v>#DIV/0!</v>
      </c>
      <c r="L9" s="71" t="e">
        <f t="shared" si="1"/>
        <v>#DIV/0!</v>
      </c>
      <c r="M9" s="71" t="e">
        <f t="shared" si="1"/>
        <v>#DIV/0!</v>
      </c>
    </row>
    <row r="10" spans="1:14" s="179" customFormat="1" ht="12.75" customHeight="1" x14ac:dyDescent="0.2">
      <c r="A10" s="49"/>
      <c r="B10" s="50"/>
      <c r="D10" s="58"/>
      <c r="E10" s="15" t="s">
        <v>98</v>
      </c>
      <c r="F10" s="21"/>
      <c r="G10" s="19" t="s">
        <v>97</v>
      </c>
      <c r="H10" s="72" t="e">
        <f t="shared" ref="H10:M10" si="2">H9/H13</f>
        <v>#DIV/0!</v>
      </c>
      <c r="I10" s="77" t="e">
        <f t="shared" si="2"/>
        <v>#DIV/0!</v>
      </c>
      <c r="J10" s="74" t="e">
        <f t="shared" si="2"/>
        <v>#DIV/0!</v>
      </c>
      <c r="K10" s="74" t="e">
        <f t="shared" si="2"/>
        <v>#DIV/0!</v>
      </c>
      <c r="L10" s="74" t="e">
        <f t="shared" si="2"/>
        <v>#DIV/0!</v>
      </c>
      <c r="M10" s="74" t="e">
        <f t="shared" si="2"/>
        <v>#DIV/0!</v>
      </c>
    </row>
    <row r="11" spans="1:14" s="179" customFormat="1" ht="12.75" customHeight="1" x14ac:dyDescent="0.2">
      <c r="A11" s="49"/>
      <c r="B11" s="50"/>
      <c r="D11" s="58"/>
      <c r="E11" s="15" t="s">
        <v>99</v>
      </c>
      <c r="F11" s="21"/>
      <c r="G11" s="19" t="s">
        <v>97</v>
      </c>
      <c r="H11" s="72" t="e">
        <f t="shared" ref="H11:M11" si="3">H9/H12/100</f>
        <v>#DIV/0!</v>
      </c>
      <c r="I11" s="77" t="e">
        <f t="shared" si="3"/>
        <v>#DIV/0!</v>
      </c>
      <c r="J11" s="74" t="e">
        <f t="shared" si="3"/>
        <v>#DIV/0!</v>
      </c>
      <c r="K11" s="74" t="e">
        <f t="shared" si="3"/>
        <v>#DIV/0!</v>
      </c>
      <c r="L11" s="74" t="e">
        <f t="shared" si="3"/>
        <v>#DIV/0!</v>
      </c>
      <c r="M11" s="74" t="e">
        <f t="shared" si="3"/>
        <v>#DIV/0!</v>
      </c>
    </row>
    <row r="12" spans="1:14" s="180" customFormat="1" ht="12.75" customHeight="1" x14ac:dyDescent="0.2">
      <c r="A12" s="51"/>
      <c r="B12" s="25"/>
      <c r="D12" s="1"/>
      <c r="E12" s="16" t="s">
        <v>63</v>
      </c>
      <c r="F12" s="23"/>
      <c r="G12" s="24" t="s">
        <v>100</v>
      </c>
      <c r="H12" s="300"/>
      <c r="I12" s="300"/>
      <c r="J12" s="300"/>
      <c r="K12" s="300"/>
      <c r="L12" s="300"/>
      <c r="M12" s="300"/>
    </row>
    <row r="13" spans="1:14" s="180" customFormat="1" ht="12.75" customHeight="1" x14ac:dyDescent="0.2">
      <c r="A13" s="51"/>
      <c r="B13" s="25"/>
      <c r="D13" s="1"/>
      <c r="E13" s="16" t="s">
        <v>101</v>
      </c>
      <c r="F13" s="23"/>
      <c r="G13" s="24" t="s">
        <v>100</v>
      </c>
      <c r="H13" s="299"/>
      <c r="I13" s="299"/>
      <c r="J13" s="299"/>
      <c r="K13" s="299"/>
      <c r="L13" s="299"/>
      <c r="M13" s="299"/>
    </row>
    <row r="14" spans="1:14" s="179" customFormat="1" ht="12.75" customHeight="1" x14ac:dyDescent="0.2">
      <c r="A14" s="49"/>
      <c r="B14" s="50"/>
      <c r="D14" s="58"/>
      <c r="E14" s="15" t="s">
        <v>102</v>
      </c>
      <c r="F14" s="23"/>
      <c r="G14" s="141" t="s">
        <v>97</v>
      </c>
      <c r="H14" s="143" t="e">
        <f t="shared" ref="H14:M14" si="4">(H370-H231-H240)/H9/100</f>
        <v>#DIV/0!</v>
      </c>
      <c r="I14" s="143" t="e">
        <f t="shared" si="4"/>
        <v>#DIV/0!</v>
      </c>
      <c r="J14" s="143" t="e">
        <f t="shared" si="4"/>
        <v>#DIV/0!</v>
      </c>
      <c r="K14" s="143" t="e">
        <f t="shared" si="4"/>
        <v>#DIV/0!</v>
      </c>
      <c r="L14" s="143" t="e">
        <f t="shared" si="4"/>
        <v>#DIV/0!</v>
      </c>
      <c r="M14" s="143" t="e">
        <f t="shared" si="4"/>
        <v>#DIV/0!</v>
      </c>
    </row>
    <row r="15" spans="1:14" s="179" customFormat="1" ht="5.25" customHeight="1" x14ac:dyDescent="0.2">
      <c r="A15" s="49"/>
      <c r="B15" s="50"/>
      <c r="D15" s="58"/>
      <c r="E15" s="15"/>
      <c r="F15" s="23"/>
      <c r="G15" s="141"/>
      <c r="H15" s="163"/>
      <c r="I15" s="163"/>
      <c r="J15" s="163"/>
      <c r="K15" s="163"/>
      <c r="L15" s="163"/>
      <c r="M15" s="163"/>
    </row>
    <row r="16" spans="1:14" s="180" customFormat="1" ht="12.75" customHeight="1" x14ac:dyDescent="0.2">
      <c r="A16" s="314" t="s">
        <v>103</v>
      </c>
      <c r="B16" s="313"/>
      <c r="C16" s="313"/>
      <c r="D16" s="55" t="s">
        <v>104</v>
      </c>
      <c r="E16" s="147" t="s">
        <v>105</v>
      </c>
      <c r="F16" s="23"/>
      <c r="G16" s="24" t="s">
        <v>97</v>
      </c>
      <c r="H16" s="75">
        <f t="shared" ref="H16:M16" si="5">H17+H18+H19</f>
        <v>0</v>
      </c>
      <c r="I16" s="75">
        <f t="shared" si="5"/>
        <v>0</v>
      </c>
      <c r="J16" s="75">
        <f t="shared" si="5"/>
        <v>0</v>
      </c>
      <c r="K16" s="75">
        <f t="shared" si="5"/>
        <v>0</v>
      </c>
      <c r="L16" s="75">
        <f t="shared" si="5"/>
        <v>0</v>
      </c>
      <c r="M16" s="75">
        <f t="shared" si="5"/>
        <v>0</v>
      </c>
    </row>
    <row r="17" spans="1:14" s="180" customFormat="1" ht="12.75" customHeight="1" x14ac:dyDescent="0.2">
      <c r="A17" s="312" t="s">
        <v>103</v>
      </c>
      <c r="B17" s="313"/>
      <c r="C17" s="313"/>
      <c r="D17" s="156" t="s">
        <v>106</v>
      </c>
      <c r="E17" s="16" t="s">
        <v>107</v>
      </c>
      <c r="F17" s="23"/>
      <c r="G17" s="24" t="s">
        <v>100</v>
      </c>
      <c r="H17" s="299"/>
      <c r="I17" s="299"/>
      <c r="J17" s="299"/>
      <c r="K17" s="299"/>
      <c r="L17" s="299"/>
      <c r="M17" s="299"/>
    </row>
    <row r="18" spans="1:14" s="180" customFormat="1" ht="12.75" customHeight="1" x14ac:dyDescent="0.2">
      <c r="A18" s="312" t="s">
        <v>103</v>
      </c>
      <c r="B18" s="313"/>
      <c r="C18" s="313"/>
      <c r="D18" s="156" t="s">
        <v>108</v>
      </c>
      <c r="E18" s="16" t="s">
        <v>109</v>
      </c>
      <c r="F18" s="23"/>
      <c r="G18" s="24" t="s">
        <v>100</v>
      </c>
      <c r="H18" s="299"/>
      <c r="I18" s="299"/>
      <c r="J18" s="299"/>
      <c r="K18" s="299"/>
      <c r="L18" s="299"/>
      <c r="M18" s="299"/>
    </row>
    <row r="19" spans="1:14" s="180" customFormat="1" ht="12.75" customHeight="1" x14ac:dyDescent="0.2">
      <c r="A19" s="312" t="s">
        <v>103</v>
      </c>
      <c r="B19" s="313"/>
      <c r="C19" s="313"/>
      <c r="D19" s="156" t="s">
        <v>110</v>
      </c>
      <c r="E19" s="16" t="s">
        <v>111</v>
      </c>
      <c r="F19" s="23"/>
      <c r="G19" s="24" t="s">
        <v>100</v>
      </c>
      <c r="H19" s="299"/>
      <c r="I19" s="299"/>
      <c r="J19" s="299"/>
      <c r="K19" s="299"/>
      <c r="L19" s="299"/>
      <c r="M19" s="299"/>
    </row>
    <row r="20" spans="1:14" s="180" customFormat="1" ht="5.25" customHeight="1" x14ac:dyDescent="0.2">
      <c r="A20" s="261"/>
      <c r="D20" s="156"/>
      <c r="E20" s="16"/>
      <c r="F20" s="23"/>
      <c r="G20" s="24"/>
      <c r="H20" s="142"/>
      <c r="I20" s="142"/>
      <c r="J20" s="142"/>
      <c r="K20" s="142"/>
      <c r="L20" s="142"/>
      <c r="M20" s="142"/>
    </row>
    <row r="21" spans="1:14" s="180" customFormat="1" ht="12.75" customHeight="1" x14ac:dyDescent="0.2">
      <c r="A21" s="314" t="s">
        <v>103</v>
      </c>
      <c r="B21" s="313"/>
      <c r="C21" s="313"/>
      <c r="D21" s="55" t="s">
        <v>112</v>
      </c>
      <c r="E21" s="147" t="s">
        <v>113</v>
      </c>
      <c r="F21" s="23"/>
      <c r="G21" s="24" t="s">
        <v>100</v>
      </c>
      <c r="H21" s="299"/>
      <c r="I21" s="299"/>
      <c r="J21" s="299"/>
      <c r="K21" s="299"/>
      <c r="L21" s="299"/>
      <c r="M21" s="299"/>
    </row>
    <row r="22" spans="1:14" s="180" customFormat="1" ht="6" customHeight="1" x14ac:dyDescent="0.2">
      <c r="A22" s="261"/>
      <c r="D22" s="1"/>
      <c r="E22" s="16"/>
      <c r="F22" s="23"/>
      <c r="G22" s="24"/>
      <c r="H22" s="142"/>
      <c r="I22" s="142"/>
      <c r="J22" s="142"/>
      <c r="K22" s="142"/>
      <c r="L22" s="142"/>
      <c r="M22" s="142"/>
    </row>
    <row r="23" spans="1:14" s="180" customFormat="1" ht="12" customHeight="1" x14ac:dyDescent="0.2">
      <c r="A23" s="314" t="s">
        <v>103</v>
      </c>
      <c r="B23" s="313"/>
      <c r="C23" s="313"/>
      <c r="D23" s="55" t="s">
        <v>114</v>
      </c>
      <c r="E23" s="149" t="s">
        <v>115</v>
      </c>
      <c r="F23" s="23"/>
      <c r="G23" s="24" t="s">
        <v>97</v>
      </c>
      <c r="H23" s="75">
        <f t="shared" ref="H23:M23" si="6">H24+H25+H26</f>
        <v>0</v>
      </c>
      <c r="I23" s="75">
        <f t="shared" si="6"/>
        <v>0</v>
      </c>
      <c r="J23" s="75">
        <f t="shared" si="6"/>
        <v>0</v>
      </c>
      <c r="K23" s="75">
        <f t="shared" si="6"/>
        <v>0</v>
      </c>
      <c r="L23" s="75">
        <f t="shared" si="6"/>
        <v>0</v>
      </c>
      <c r="M23" s="75">
        <f t="shared" si="6"/>
        <v>0</v>
      </c>
    </row>
    <row r="24" spans="1:14" s="180" customFormat="1" ht="12.75" customHeight="1" x14ac:dyDescent="0.2">
      <c r="A24" s="312" t="s">
        <v>103</v>
      </c>
      <c r="B24" s="313"/>
      <c r="C24" s="313"/>
      <c r="D24" s="156" t="s">
        <v>116</v>
      </c>
      <c r="E24" s="145" t="s">
        <v>117</v>
      </c>
      <c r="F24" s="262"/>
      <c r="G24" s="24" t="s">
        <v>100</v>
      </c>
      <c r="H24" s="299"/>
      <c r="I24" s="299"/>
      <c r="J24" s="299"/>
      <c r="K24" s="299"/>
      <c r="L24" s="299"/>
      <c r="M24" s="299"/>
    </row>
    <row r="25" spans="1:14" s="180" customFormat="1" ht="12.75" customHeight="1" x14ac:dyDescent="0.2">
      <c r="A25" s="312" t="s">
        <v>103</v>
      </c>
      <c r="B25" s="313"/>
      <c r="C25" s="313"/>
      <c r="D25" s="156" t="s">
        <v>118</v>
      </c>
      <c r="E25" s="145" t="s">
        <v>119</v>
      </c>
      <c r="F25" s="262"/>
      <c r="G25" s="24" t="s">
        <v>100</v>
      </c>
      <c r="H25" s="299"/>
      <c r="I25" s="299"/>
      <c r="J25" s="299"/>
      <c r="K25" s="299"/>
      <c r="L25" s="299"/>
      <c r="M25" s="299"/>
    </row>
    <row r="26" spans="1:14" s="180" customFormat="1" ht="12.75" customHeight="1" x14ac:dyDescent="0.2">
      <c r="A26" s="316" t="s">
        <v>103</v>
      </c>
      <c r="B26" s="313"/>
      <c r="C26" s="313"/>
      <c r="D26" s="158" t="s">
        <v>120</v>
      </c>
      <c r="E26" s="263" t="s">
        <v>121</v>
      </c>
      <c r="F26" s="264"/>
      <c r="G26" s="24" t="s">
        <v>100</v>
      </c>
      <c r="H26" s="299"/>
      <c r="I26" s="299"/>
      <c r="J26" s="299"/>
      <c r="K26" s="299"/>
      <c r="L26" s="299"/>
      <c r="M26" s="299"/>
      <c r="N26" s="265"/>
    </row>
    <row r="27" spans="1:14" s="180" customFormat="1" ht="6" customHeight="1" x14ac:dyDescent="0.2">
      <c r="A27" s="260"/>
      <c r="B27" s="266"/>
      <c r="C27" s="266"/>
      <c r="D27" s="55"/>
      <c r="E27" s="147"/>
      <c r="F27" s="23"/>
      <c r="G27" s="141"/>
      <c r="H27" s="76"/>
      <c r="I27" s="76"/>
      <c r="J27" s="76"/>
      <c r="K27" s="76"/>
      <c r="L27" s="76"/>
      <c r="M27" s="76"/>
    </row>
    <row r="28" spans="1:14" s="180" customFormat="1" ht="12.75" customHeight="1" x14ac:dyDescent="0.2">
      <c r="A28" s="314" t="s">
        <v>103</v>
      </c>
      <c r="B28" s="313"/>
      <c r="C28" s="313"/>
      <c r="D28" s="55" t="s">
        <v>122</v>
      </c>
      <c r="E28" s="147" t="s">
        <v>123</v>
      </c>
      <c r="F28" s="23"/>
      <c r="G28" s="141" t="s">
        <v>97</v>
      </c>
      <c r="H28" s="75">
        <f t="shared" ref="H28:M28" si="7">SUM(H29:H35)</f>
        <v>0</v>
      </c>
      <c r="I28" s="75">
        <f t="shared" si="7"/>
        <v>0</v>
      </c>
      <c r="J28" s="75">
        <f t="shared" si="7"/>
        <v>0</v>
      </c>
      <c r="K28" s="75">
        <f t="shared" si="7"/>
        <v>0</v>
      </c>
      <c r="L28" s="75">
        <f t="shared" si="7"/>
        <v>0</v>
      </c>
      <c r="M28" s="75">
        <f t="shared" si="7"/>
        <v>0</v>
      </c>
    </row>
    <row r="29" spans="1:14" s="180" customFormat="1" ht="12.75" customHeight="1" x14ac:dyDescent="0.2">
      <c r="A29" s="312" t="s">
        <v>103</v>
      </c>
      <c r="B29" s="313"/>
      <c r="C29" s="313"/>
      <c r="D29" s="156" t="s">
        <v>124</v>
      </c>
      <c r="E29" s="16" t="s">
        <v>125</v>
      </c>
      <c r="F29" s="262"/>
      <c r="G29" s="141" t="s">
        <v>100</v>
      </c>
      <c r="H29" s="299"/>
      <c r="I29" s="299"/>
      <c r="J29" s="299"/>
      <c r="K29" s="299"/>
      <c r="L29" s="299"/>
      <c r="M29" s="299"/>
    </row>
    <row r="30" spans="1:14" s="180" customFormat="1" ht="12.75" customHeight="1" x14ac:dyDescent="0.2">
      <c r="A30" s="312" t="s">
        <v>103</v>
      </c>
      <c r="B30" s="313"/>
      <c r="C30" s="313"/>
      <c r="D30" s="156" t="s">
        <v>126</v>
      </c>
      <c r="E30" s="16" t="s">
        <v>127</v>
      </c>
      <c r="F30" s="262"/>
      <c r="G30" s="141" t="s">
        <v>100</v>
      </c>
      <c r="H30" s="299"/>
      <c r="I30" s="299"/>
      <c r="J30" s="299"/>
      <c r="K30" s="299"/>
      <c r="L30" s="299"/>
      <c r="M30" s="299"/>
      <c r="N30" s="265"/>
    </row>
    <row r="31" spans="1:14" s="180" customFormat="1" ht="12.75" customHeight="1" x14ac:dyDescent="0.2">
      <c r="A31" s="312" t="s">
        <v>103</v>
      </c>
      <c r="B31" s="313"/>
      <c r="C31" s="313"/>
      <c r="D31" s="156" t="s">
        <v>128</v>
      </c>
      <c r="E31" s="16" t="s">
        <v>129</v>
      </c>
      <c r="F31" s="262"/>
      <c r="G31" s="141" t="s">
        <v>100</v>
      </c>
      <c r="H31" s="299"/>
      <c r="I31" s="299"/>
      <c r="J31" s="299"/>
      <c r="K31" s="299"/>
      <c r="L31" s="299"/>
      <c r="M31" s="299"/>
      <c r="N31" s="265"/>
    </row>
    <row r="32" spans="1:14" s="180" customFormat="1" ht="12.75" customHeight="1" x14ac:dyDescent="0.2">
      <c r="A32" s="312" t="s">
        <v>103</v>
      </c>
      <c r="B32" s="313"/>
      <c r="C32" s="313"/>
      <c r="D32" s="156" t="s">
        <v>130</v>
      </c>
      <c r="E32" s="16" t="s">
        <v>131</v>
      </c>
      <c r="F32" s="262"/>
      <c r="G32" s="141" t="s">
        <v>100</v>
      </c>
      <c r="H32" s="299"/>
      <c r="I32" s="299"/>
      <c r="J32" s="299"/>
      <c r="K32" s="299"/>
      <c r="L32" s="299"/>
      <c r="M32" s="299"/>
    </row>
    <row r="33" spans="1:13" s="180" customFormat="1" ht="12.75" customHeight="1" x14ac:dyDescent="0.2">
      <c r="A33" s="312" t="s">
        <v>103</v>
      </c>
      <c r="B33" s="313"/>
      <c r="C33" s="313"/>
      <c r="D33" s="156" t="s">
        <v>132</v>
      </c>
      <c r="E33" s="16" t="s">
        <v>133</v>
      </c>
      <c r="F33" s="262"/>
      <c r="G33" s="141" t="s">
        <v>100</v>
      </c>
      <c r="H33" s="299"/>
      <c r="I33" s="299"/>
      <c r="J33" s="299"/>
      <c r="K33" s="299"/>
      <c r="L33" s="299"/>
      <c r="M33" s="299"/>
    </row>
    <row r="34" spans="1:13" s="180" customFormat="1" ht="12.75" customHeight="1" x14ac:dyDescent="0.2">
      <c r="A34" s="315" t="s">
        <v>103</v>
      </c>
      <c r="B34" s="313"/>
      <c r="C34" s="313"/>
      <c r="D34" s="156" t="s">
        <v>134</v>
      </c>
      <c r="E34" s="16" t="s">
        <v>135</v>
      </c>
      <c r="F34" s="262"/>
      <c r="G34" s="141" t="s">
        <v>100</v>
      </c>
      <c r="H34" s="253"/>
      <c r="I34" s="75">
        <f>H34+H35</f>
        <v>0</v>
      </c>
      <c r="J34" s="75">
        <f>I34+I35</f>
        <v>0</v>
      </c>
      <c r="K34" s="75">
        <f>J34+J35</f>
        <v>0</v>
      </c>
      <c r="L34" s="75">
        <f>K34+K35</f>
        <v>0</v>
      </c>
      <c r="M34" s="75">
        <f>L34+L35</f>
        <v>0</v>
      </c>
    </row>
    <row r="35" spans="1:13" s="180" customFormat="1" ht="12.75" customHeight="1" x14ac:dyDescent="0.2">
      <c r="A35" s="312" t="s">
        <v>103</v>
      </c>
      <c r="B35" s="313"/>
      <c r="C35" s="313"/>
      <c r="D35" s="156" t="s">
        <v>136</v>
      </c>
      <c r="E35" s="16" t="s">
        <v>137</v>
      </c>
      <c r="F35" s="262"/>
      <c r="G35" s="141" t="s">
        <v>97</v>
      </c>
      <c r="H35" s="190">
        <f t="shared" ref="H35:M35" si="8">H371</f>
        <v>0</v>
      </c>
      <c r="I35" s="190">
        <f t="shared" si="8"/>
        <v>0</v>
      </c>
      <c r="J35" s="190">
        <f t="shared" si="8"/>
        <v>0</v>
      </c>
      <c r="K35" s="190">
        <f t="shared" si="8"/>
        <v>0</v>
      </c>
      <c r="L35" s="190">
        <f t="shared" si="8"/>
        <v>0</v>
      </c>
      <c r="M35" s="190">
        <f t="shared" si="8"/>
        <v>0</v>
      </c>
    </row>
    <row r="36" spans="1:13" s="180" customFormat="1" ht="6" customHeight="1" x14ac:dyDescent="0.2">
      <c r="A36" s="51"/>
      <c r="B36" s="25"/>
      <c r="D36" s="1"/>
      <c r="E36" s="16"/>
      <c r="F36" s="23"/>
      <c r="G36" s="141"/>
      <c r="H36" s="76"/>
      <c r="I36" s="76"/>
      <c r="J36" s="76"/>
      <c r="K36" s="142"/>
      <c r="L36" s="142"/>
      <c r="M36" s="142"/>
    </row>
    <row r="37" spans="1:13" s="180" customFormat="1" ht="12.75" customHeight="1" x14ac:dyDescent="0.2">
      <c r="A37" s="51"/>
      <c r="B37" s="25"/>
      <c r="D37" s="1" t="s">
        <v>138</v>
      </c>
      <c r="E37" s="16" t="s">
        <v>139</v>
      </c>
      <c r="F37" s="23"/>
      <c r="G37" s="24" t="s">
        <v>100</v>
      </c>
      <c r="H37" s="253"/>
      <c r="I37" s="253"/>
      <c r="J37" s="253"/>
      <c r="K37" s="254"/>
      <c r="L37" s="254"/>
      <c r="M37" s="254"/>
    </row>
    <row r="38" spans="1:13" s="180" customFormat="1" ht="6" customHeight="1" thickBot="1" x14ac:dyDescent="0.25">
      <c r="A38" s="34"/>
      <c r="B38" s="35"/>
      <c r="C38" s="267"/>
      <c r="D38" s="60"/>
      <c r="E38" s="164"/>
      <c r="F38" s="23"/>
      <c r="G38" s="24"/>
      <c r="H38" s="76"/>
      <c r="I38" s="76"/>
      <c r="J38" s="76"/>
      <c r="K38" s="142"/>
      <c r="L38" s="142"/>
      <c r="M38" s="142"/>
    </row>
    <row r="39" spans="1:13" s="180" customFormat="1" ht="9.75" customHeight="1" x14ac:dyDescent="0.2">
      <c r="A39" s="59"/>
      <c r="B39" s="59"/>
      <c r="C39" s="268"/>
      <c r="D39" s="52"/>
      <c r="E39" s="52"/>
      <c r="F39" s="36"/>
      <c r="G39" s="37"/>
      <c r="H39" s="65"/>
      <c r="I39" s="3"/>
      <c r="J39" s="65"/>
      <c r="K39" s="65"/>
      <c r="L39" s="65"/>
      <c r="M39" s="65"/>
    </row>
    <row r="40" spans="1:13" s="181" customFormat="1" ht="12.75" customHeight="1" x14ac:dyDescent="0.2">
      <c r="A40" s="111"/>
      <c r="B40" s="111"/>
      <c r="C40" s="269"/>
      <c r="D40" s="112" t="s">
        <v>140</v>
      </c>
      <c r="E40" s="113"/>
      <c r="F40" s="81"/>
      <c r="G40" s="39"/>
      <c r="H40" s="62">
        <f t="shared" ref="H40:M40" si="9">H41+H71+H130+H137+H162+H172+H191+H196+H207</f>
        <v>0</v>
      </c>
      <c r="I40" s="62">
        <f t="shared" si="9"/>
        <v>0</v>
      </c>
      <c r="J40" s="4">
        <f t="shared" si="9"/>
        <v>0</v>
      </c>
      <c r="K40" s="4">
        <f t="shared" si="9"/>
        <v>0</v>
      </c>
      <c r="L40" s="4">
        <f t="shared" si="9"/>
        <v>0</v>
      </c>
      <c r="M40" s="4">
        <f t="shared" si="9"/>
        <v>0</v>
      </c>
    </row>
    <row r="41" spans="1:13" s="181" customFormat="1" ht="12.75" customHeight="1" x14ac:dyDescent="0.2">
      <c r="A41" s="114">
        <v>30</v>
      </c>
      <c r="B41" s="114"/>
      <c r="C41" s="270"/>
      <c r="D41" s="115" t="s">
        <v>141</v>
      </c>
      <c r="E41" s="116"/>
      <c r="F41" s="81"/>
      <c r="G41" s="39"/>
      <c r="H41" s="62">
        <f t="shared" ref="H41:M41" si="10">H42+H45+H49+H52+H57+H63+H66</f>
        <v>0</v>
      </c>
      <c r="I41" s="62">
        <f t="shared" si="10"/>
        <v>0</v>
      </c>
      <c r="J41" s="4">
        <f t="shared" si="10"/>
        <v>0</v>
      </c>
      <c r="K41" s="4">
        <f t="shared" si="10"/>
        <v>0</v>
      </c>
      <c r="L41" s="4">
        <f t="shared" si="10"/>
        <v>0</v>
      </c>
      <c r="M41" s="4">
        <f t="shared" si="10"/>
        <v>0</v>
      </c>
    </row>
    <row r="42" spans="1:13" s="181" customFormat="1" ht="12.75" customHeight="1" x14ac:dyDescent="0.2">
      <c r="A42" s="117"/>
      <c r="B42" s="117">
        <v>300</v>
      </c>
      <c r="C42" s="271"/>
      <c r="D42" s="118" t="s">
        <v>142</v>
      </c>
      <c r="E42" s="119"/>
      <c r="F42" s="81"/>
      <c r="G42" s="39"/>
      <c r="H42" s="83">
        <f t="shared" ref="H42:M42" si="11">SUM(H43:H44)</f>
        <v>0</v>
      </c>
      <c r="I42" s="80">
        <f t="shared" si="11"/>
        <v>0</v>
      </c>
      <c r="J42" s="5">
        <f t="shared" si="11"/>
        <v>0</v>
      </c>
      <c r="K42" s="5">
        <f t="shared" si="11"/>
        <v>0</v>
      </c>
      <c r="L42" s="5">
        <f t="shared" si="11"/>
        <v>0</v>
      </c>
      <c r="M42" s="5">
        <f t="shared" si="11"/>
        <v>0</v>
      </c>
    </row>
    <row r="43" spans="1:13" s="182" customFormat="1" ht="12.75" customHeight="1" x14ac:dyDescent="0.2">
      <c r="A43" s="120"/>
      <c r="B43" s="120"/>
      <c r="C43" s="272">
        <v>3000</v>
      </c>
      <c r="D43" s="273" t="s">
        <v>143</v>
      </c>
      <c r="E43" s="274"/>
      <c r="F43" s="44"/>
      <c r="G43" s="39" t="s">
        <v>97</v>
      </c>
      <c r="H43" s="6"/>
      <c r="I43" s="255"/>
      <c r="J43" s="95">
        <f>ROUND((I43*$F43)+I43,-1)</f>
        <v>0</v>
      </c>
      <c r="K43" s="95">
        <f>ROUND((J43*$F43)+J43,-1)</f>
        <v>0</v>
      </c>
      <c r="L43" s="95">
        <f>ROUND((K43*$F43)+K43,-1)</f>
        <v>0</v>
      </c>
      <c r="M43" s="95">
        <f>ROUND((L43*$F43)+L43,-1)</f>
        <v>0</v>
      </c>
    </row>
    <row r="44" spans="1:13" s="182" customFormat="1" ht="12.75" customHeight="1" x14ac:dyDescent="0.2">
      <c r="A44" s="275"/>
      <c r="B44" s="276"/>
      <c r="C44" s="277" t="s">
        <v>144</v>
      </c>
      <c r="D44" s="278" t="s">
        <v>145</v>
      </c>
      <c r="E44" s="279"/>
      <c r="F44" s="280"/>
      <c r="G44" s="281" t="s">
        <v>100</v>
      </c>
      <c r="H44" s="63"/>
      <c r="I44" s="63"/>
      <c r="J44" s="254"/>
      <c r="K44" s="254"/>
      <c r="L44" s="254"/>
      <c r="M44" s="254"/>
    </row>
    <row r="45" spans="1:13" s="181" customFormat="1" ht="12.75" customHeight="1" x14ac:dyDescent="0.2">
      <c r="A45" s="117"/>
      <c r="B45" s="117">
        <v>301</v>
      </c>
      <c r="C45" s="271"/>
      <c r="D45" s="118" t="s">
        <v>146</v>
      </c>
      <c r="E45" s="119"/>
      <c r="F45" s="81"/>
      <c r="G45" s="39"/>
      <c r="H45" s="62">
        <f t="shared" ref="H45:M45" si="12">SUM(H46:H48)</f>
        <v>0</v>
      </c>
      <c r="I45" s="82">
        <f t="shared" si="12"/>
        <v>0</v>
      </c>
      <c r="J45" s="4">
        <f t="shared" si="12"/>
        <v>0</v>
      </c>
      <c r="K45" s="4">
        <f t="shared" si="12"/>
        <v>0</v>
      </c>
      <c r="L45" s="4">
        <f t="shared" si="12"/>
        <v>0</v>
      </c>
      <c r="M45" s="4">
        <f t="shared" si="12"/>
        <v>0</v>
      </c>
    </row>
    <row r="46" spans="1:13" s="182" customFormat="1" ht="12.75" customHeight="1" x14ac:dyDescent="0.2">
      <c r="A46" s="120"/>
      <c r="B46" s="120"/>
      <c r="C46" s="272">
        <v>3010</v>
      </c>
      <c r="D46" s="273" t="s">
        <v>147</v>
      </c>
      <c r="E46" s="274"/>
      <c r="F46" s="280"/>
      <c r="G46" s="39" t="s">
        <v>100</v>
      </c>
      <c r="H46" s="6"/>
      <c r="I46" s="6"/>
      <c r="J46" s="298">
        <v>0</v>
      </c>
      <c r="K46" s="298"/>
      <c r="L46" s="6"/>
      <c r="M46" s="6"/>
    </row>
    <row r="47" spans="1:13" s="183" customFormat="1" ht="12.75" customHeight="1" x14ac:dyDescent="0.2">
      <c r="A47" s="120"/>
      <c r="B47" s="120"/>
      <c r="C47" s="272">
        <v>3011</v>
      </c>
      <c r="D47" s="273" t="s">
        <v>148</v>
      </c>
      <c r="E47" s="274"/>
      <c r="F47" s="44"/>
      <c r="G47" s="39" t="s">
        <v>97</v>
      </c>
      <c r="H47" s="6"/>
      <c r="I47" s="6"/>
      <c r="J47" s="95">
        <f>ROUND((I47*$F47)+I47,-1)</f>
        <v>0</v>
      </c>
      <c r="K47" s="95">
        <f>ROUND((J47*$F47)+J47,-1)</f>
        <v>0</v>
      </c>
      <c r="L47" s="95">
        <f>ROUND((K47*$F47)+K47,-1)</f>
        <v>0</v>
      </c>
      <c r="M47" s="95">
        <f>ROUND((L47*$F47)+L47,-1)</f>
        <v>0</v>
      </c>
    </row>
    <row r="48" spans="1:13" s="182" customFormat="1" ht="12.75" customHeight="1" x14ac:dyDescent="0.2">
      <c r="A48" s="275"/>
      <c r="B48" s="276"/>
      <c r="C48" s="277" t="s">
        <v>144</v>
      </c>
      <c r="D48" s="278" t="s">
        <v>145</v>
      </c>
      <c r="E48" s="279"/>
      <c r="F48" s="280"/>
      <c r="G48" s="281" t="s">
        <v>100</v>
      </c>
      <c r="H48" s="63"/>
      <c r="I48" s="63"/>
      <c r="J48" s="254"/>
      <c r="K48" s="254"/>
      <c r="L48" s="254"/>
      <c r="M48" s="254"/>
    </row>
    <row r="49" spans="1:13" s="181" customFormat="1" ht="12.75" customHeight="1" x14ac:dyDescent="0.2">
      <c r="A49" s="117"/>
      <c r="B49" s="117">
        <v>303</v>
      </c>
      <c r="C49" s="271"/>
      <c r="D49" s="118" t="s">
        <v>149</v>
      </c>
      <c r="E49" s="119"/>
      <c r="F49" s="81"/>
      <c r="G49" s="39"/>
      <c r="H49" s="62">
        <f t="shared" ref="H49:M49" si="13">SUM(H50:H51)</f>
        <v>0</v>
      </c>
      <c r="I49" s="82">
        <f t="shared" si="13"/>
        <v>0</v>
      </c>
      <c r="J49" s="4">
        <f t="shared" si="13"/>
        <v>0</v>
      </c>
      <c r="K49" s="4">
        <f t="shared" si="13"/>
        <v>0</v>
      </c>
      <c r="L49" s="4">
        <f t="shared" si="13"/>
        <v>0</v>
      </c>
      <c r="M49" s="4">
        <f t="shared" si="13"/>
        <v>0</v>
      </c>
    </row>
    <row r="50" spans="1:13" s="181" customFormat="1" ht="12.75" customHeight="1" x14ac:dyDescent="0.2">
      <c r="A50" s="120"/>
      <c r="B50" s="120"/>
      <c r="C50" s="272">
        <v>3030</v>
      </c>
      <c r="D50" s="273" t="s">
        <v>150</v>
      </c>
      <c r="E50" s="274"/>
      <c r="F50" s="44"/>
      <c r="G50" s="39" t="s">
        <v>97</v>
      </c>
      <c r="H50" s="6"/>
      <c r="I50" s="6"/>
      <c r="J50" s="95">
        <f>ROUND((I50*$F50)+I50,-1)</f>
        <v>0</v>
      </c>
      <c r="K50" s="95">
        <f>ROUND((J50*$F50)+J50,-1)</f>
        <v>0</v>
      </c>
      <c r="L50" s="95">
        <f>ROUND((K50*$F50)+K50,-1)</f>
        <v>0</v>
      </c>
      <c r="M50" s="95">
        <f>ROUND((L50*$F50)+L50,-1)</f>
        <v>0</v>
      </c>
    </row>
    <row r="51" spans="1:13" s="182" customFormat="1" ht="12.75" customHeight="1" x14ac:dyDescent="0.2">
      <c r="A51" s="275"/>
      <c r="B51" s="276"/>
      <c r="C51" s="277" t="s">
        <v>144</v>
      </c>
      <c r="D51" s="278" t="s">
        <v>145</v>
      </c>
      <c r="E51" s="279"/>
      <c r="F51" s="280"/>
      <c r="G51" s="281" t="s">
        <v>100</v>
      </c>
      <c r="H51" s="63"/>
      <c r="I51" s="63"/>
      <c r="J51" s="254"/>
      <c r="K51" s="254"/>
      <c r="L51" s="254"/>
      <c r="M51" s="254"/>
    </row>
    <row r="52" spans="1:13" s="181" customFormat="1" ht="12.75" customHeight="1" x14ac:dyDescent="0.2">
      <c r="A52" s="117"/>
      <c r="B52" s="117">
        <v>304</v>
      </c>
      <c r="C52" s="271"/>
      <c r="D52" s="118" t="s">
        <v>151</v>
      </c>
      <c r="E52" s="119"/>
      <c r="F52" s="81"/>
      <c r="G52" s="39"/>
      <c r="H52" s="62">
        <f t="shared" ref="H52:M52" si="14">SUM(H53:H56)</f>
        <v>0</v>
      </c>
      <c r="I52" s="82">
        <f t="shared" si="14"/>
        <v>0</v>
      </c>
      <c r="J52" s="4">
        <f t="shared" si="14"/>
        <v>0</v>
      </c>
      <c r="K52" s="4">
        <f t="shared" si="14"/>
        <v>0</v>
      </c>
      <c r="L52" s="4">
        <f t="shared" si="14"/>
        <v>0</v>
      </c>
      <c r="M52" s="4">
        <f t="shared" si="14"/>
        <v>0</v>
      </c>
    </row>
    <row r="53" spans="1:13" s="181" customFormat="1" ht="12.75" customHeight="1" x14ac:dyDescent="0.2">
      <c r="A53" s="120"/>
      <c r="B53" s="120"/>
      <c r="C53" s="272">
        <v>3040</v>
      </c>
      <c r="D53" s="273" t="s">
        <v>152</v>
      </c>
      <c r="E53" s="274"/>
      <c r="F53" s="44"/>
      <c r="G53" s="39" t="s">
        <v>97</v>
      </c>
      <c r="H53" s="6"/>
      <c r="I53" s="6"/>
      <c r="J53" s="95">
        <f t="shared" ref="J53:M55" si="15">ROUND((I53*$F53)+I53,-1)</f>
        <v>0</v>
      </c>
      <c r="K53" s="95">
        <f t="shared" si="15"/>
        <v>0</v>
      </c>
      <c r="L53" s="95">
        <f t="shared" si="15"/>
        <v>0</v>
      </c>
      <c r="M53" s="95">
        <f t="shared" si="15"/>
        <v>0</v>
      </c>
    </row>
    <row r="54" spans="1:13" s="182" customFormat="1" ht="12.75" customHeight="1" x14ac:dyDescent="0.2">
      <c r="A54" s="120"/>
      <c r="B54" s="120"/>
      <c r="C54" s="272">
        <v>3041</v>
      </c>
      <c r="D54" s="273" t="s">
        <v>153</v>
      </c>
      <c r="E54" s="274"/>
      <c r="F54" s="44"/>
      <c r="G54" s="39" t="s">
        <v>97</v>
      </c>
      <c r="H54" s="6"/>
      <c r="I54" s="6"/>
      <c r="J54" s="95">
        <f t="shared" si="15"/>
        <v>0</v>
      </c>
      <c r="K54" s="95">
        <f t="shared" si="15"/>
        <v>0</v>
      </c>
      <c r="L54" s="95">
        <f t="shared" si="15"/>
        <v>0</v>
      </c>
      <c r="M54" s="95">
        <f t="shared" si="15"/>
        <v>0</v>
      </c>
    </row>
    <row r="55" spans="1:13" s="182" customFormat="1" ht="12.75" customHeight="1" x14ac:dyDescent="0.2">
      <c r="A55" s="120"/>
      <c r="B55" s="120"/>
      <c r="C55" s="272">
        <v>3049</v>
      </c>
      <c r="D55" s="273" t="s">
        <v>154</v>
      </c>
      <c r="E55" s="274"/>
      <c r="F55" s="44"/>
      <c r="G55" s="39" t="s">
        <v>97</v>
      </c>
      <c r="H55" s="6"/>
      <c r="I55" s="6"/>
      <c r="J55" s="95">
        <f t="shared" si="15"/>
        <v>0</v>
      </c>
      <c r="K55" s="95">
        <f t="shared" si="15"/>
        <v>0</v>
      </c>
      <c r="L55" s="95">
        <f t="shared" si="15"/>
        <v>0</v>
      </c>
      <c r="M55" s="95">
        <f t="shared" si="15"/>
        <v>0</v>
      </c>
    </row>
    <row r="56" spans="1:13" s="182" customFormat="1" ht="12.75" customHeight="1" x14ac:dyDescent="0.2">
      <c r="A56" s="275"/>
      <c r="B56" s="276"/>
      <c r="C56" s="277" t="s">
        <v>144</v>
      </c>
      <c r="D56" s="278" t="s">
        <v>145</v>
      </c>
      <c r="E56" s="279"/>
      <c r="F56" s="280"/>
      <c r="G56" s="281" t="s">
        <v>100</v>
      </c>
      <c r="H56" s="63"/>
      <c r="I56" s="63"/>
      <c r="J56" s="254"/>
      <c r="K56" s="254"/>
      <c r="L56" s="254"/>
      <c r="M56" s="254"/>
    </row>
    <row r="57" spans="1:13" s="181" customFormat="1" ht="12.75" customHeight="1" x14ac:dyDescent="0.2">
      <c r="A57" s="117"/>
      <c r="B57" s="117">
        <v>305</v>
      </c>
      <c r="C57" s="271"/>
      <c r="D57" s="118" t="s">
        <v>155</v>
      </c>
      <c r="E57" s="119"/>
      <c r="F57" s="81"/>
      <c r="G57" s="39"/>
      <c r="H57" s="62">
        <f t="shared" ref="H57:M57" si="16">SUM(H58:H62)</f>
        <v>0</v>
      </c>
      <c r="I57" s="82">
        <f t="shared" si="16"/>
        <v>0</v>
      </c>
      <c r="J57" s="4">
        <f t="shared" si="16"/>
        <v>0</v>
      </c>
      <c r="K57" s="4">
        <f t="shared" si="16"/>
        <v>0</v>
      </c>
      <c r="L57" s="4">
        <f t="shared" si="16"/>
        <v>0</v>
      </c>
      <c r="M57" s="4">
        <f t="shared" si="16"/>
        <v>0</v>
      </c>
    </row>
    <row r="58" spans="1:13" s="182" customFormat="1" ht="12.75" customHeight="1" x14ac:dyDescent="0.2">
      <c r="A58" s="120"/>
      <c r="B58" s="120"/>
      <c r="C58" s="272">
        <v>3050</v>
      </c>
      <c r="D58" s="273" t="s">
        <v>156</v>
      </c>
      <c r="E58" s="274"/>
      <c r="F58" s="280"/>
      <c r="G58" s="39" t="s">
        <v>100</v>
      </c>
      <c r="H58" s="6"/>
      <c r="I58" s="6"/>
      <c r="J58" s="6"/>
      <c r="K58" s="6"/>
      <c r="L58" s="6"/>
      <c r="M58" s="6"/>
    </row>
    <row r="59" spans="1:13" s="181" customFormat="1" ht="12.75" customHeight="1" x14ac:dyDescent="0.2">
      <c r="A59" s="120"/>
      <c r="B59" s="120"/>
      <c r="C59" s="272">
        <v>3052</v>
      </c>
      <c r="D59" s="273" t="s">
        <v>157</v>
      </c>
      <c r="E59" s="274"/>
      <c r="F59" s="280"/>
      <c r="G59" s="43" t="s">
        <v>100</v>
      </c>
      <c r="H59" s="6"/>
      <c r="I59" s="6"/>
      <c r="J59" s="6"/>
      <c r="K59" s="6"/>
      <c r="L59" s="6"/>
      <c r="M59" s="6"/>
    </row>
    <row r="60" spans="1:13" s="182" customFormat="1" ht="12.75" customHeight="1" x14ac:dyDescent="0.2">
      <c r="A60" s="120"/>
      <c r="B60" s="120"/>
      <c r="C60" s="272">
        <v>3053</v>
      </c>
      <c r="D60" s="273" t="s">
        <v>158</v>
      </c>
      <c r="E60" s="274"/>
      <c r="F60" s="280"/>
      <c r="G60" s="43" t="s">
        <v>100</v>
      </c>
      <c r="H60" s="6"/>
      <c r="I60" s="6"/>
      <c r="J60" s="6"/>
      <c r="K60" s="6"/>
      <c r="L60" s="6"/>
      <c r="M60" s="6"/>
    </row>
    <row r="61" spans="1:13" s="182" customFormat="1" ht="12.75" customHeight="1" x14ac:dyDescent="0.2">
      <c r="A61" s="120"/>
      <c r="B61" s="120"/>
      <c r="C61" s="272">
        <v>3055</v>
      </c>
      <c r="D61" s="273" t="s">
        <v>159</v>
      </c>
      <c r="E61" s="274"/>
      <c r="F61" s="280"/>
      <c r="G61" s="39" t="s">
        <v>100</v>
      </c>
      <c r="H61" s="6"/>
      <c r="I61" s="6"/>
      <c r="J61" s="6"/>
      <c r="K61" s="6"/>
      <c r="L61" s="6"/>
      <c r="M61" s="6"/>
    </row>
    <row r="62" spans="1:13" s="182" customFormat="1" ht="12.75" customHeight="1" x14ac:dyDescent="0.2">
      <c r="A62" s="275"/>
      <c r="B62" s="276"/>
      <c r="C62" s="277" t="s">
        <v>144</v>
      </c>
      <c r="D62" s="278" t="s">
        <v>145</v>
      </c>
      <c r="E62" s="279"/>
      <c r="F62" s="280"/>
      <c r="G62" s="281" t="s">
        <v>100</v>
      </c>
      <c r="H62" s="63"/>
      <c r="I62" s="63"/>
      <c r="J62" s="254"/>
      <c r="K62" s="254"/>
      <c r="L62" s="254"/>
      <c r="M62" s="254"/>
    </row>
    <row r="63" spans="1:13" s="181" customFormat="1" ht="12.75" customHeight="1" x14ac:dyDescent="0.2">
      <c r="A63" s="117"/>
      <c r="B63" s="117">
        <v>306</v>
      </c>
      <c r="C63" s="271"/>
      <c r="D63" s="118" t="s">
        <v>160</v>
      </c>
      <c r="E63" s="119"/>
      <c r="F63" s="81"/>
      <c r="G63" s="39"/>
      <c r="H63" s="62">
        <f t="shared" ref="H63:M63" si="17">SUM(H64:H65)</f>
        <v>0</v>
      </c>
      <c r="I63" s="82">
        <f t="shared" si="17"/>
        <v>0</v>
      </c>
      <c r="J63" s="4">
        <f t="shared" si="17"/>
        <v>0</v>
      </c>
      <c r="K63" s="4">
        <f t="shared" si="17"/>
        <v>0</v>
      </c>
      <c r="L63" s="4">
        <f t="shared" si="17"/>
        <v>0</v>
      </c>
      <c r="M63" s="4">
        <f t="shared" si="17"/>
        <v>0</v>
      </c>
    </row>
    <row r="64" spans="1:13" s="182" customFormat="1" ht="12.75" customHeight="1" x14ac:dyDescent="0.2">
      <c r="A64" s="120"/>
      <c r="B64" s="120"/>
      <c r="C64" s="272">
        <v>3060</v>
      </c>
      <c r="D64" s="273" t="s">
        <v>161</v>
      </c>
      <c r="E64" s="274"/>
      <c r="F64" s="44"/>
      <c r="G64" s="39" t="s">
        <v>97</v>
      </c>
      <c r="H64" s="6"/>
      <c r="I64" s="6"/>
      <c r="J64" s="95">
        <f>ROUND((I64*$F64)+I64,-1)</f>
        <v>0</v>
      </c>
      <c r="K64" s="95">
        <f>ROUND((J64*$F64)+J64,-1)</f>
        <v>0</v>
      </c>
      <c r="L64" s="95">
        <f>ROUND((K64*$F64)+K64,-1)</f>
        <v>0</v>
      </c>
      <c r="M64" s="95">
        <f>ROUND((L64*$F64)+L64,-1)</f>
        <v>0</v>
      </c>
    </row>
    <row r="65" spans="1:14" s="182" customFormat="1" ht="12.75" customHeight="1" x14ac:dyDescent="0.2">
      <c r="A65" s="275"/>
      <c r="B65" s="276"/>
      <c r="C65" s="277" t="s">
        <v>144</v>
      </c>
      <c r="D65" s="278" t="s">
        <v>145</v>
      </c>
      <c r="E65" s="279"/>
      <c r="F65" s="280"/>
      <c r="G65" s="281" t="s">
        <v>100</v>
      </c>
      <c r="H65" s="63"/>
      <c r="I65" s="63"/>
      <c r="J65" s="254"/>
      <c r="K65" s="254"/>
      <c r="L65" s="254"/>
      <c r="M65" s="254"/>
    </row>
    <row r="66" spans="1:14" s="181" customFormat="1" ht="12.75" customHeight="1" x14ac:dyDescent="0.2">
      <c r="A66" s="117"/>
      <c r="B66" s="117">
        <v>309</v>
      </c>
      <c r="C66" s="271"/>
      <c r="D66" s="118" t="s">
        <v>162</v>
      </c>
      <c r="E66" s="119"/>
      <c r="F66" s="81"/>
      <c r="G66" s="43"/>
      <c r="H66" s="62">
        <f t="shared" ref="H66:M66" si="18">SUM(H67:H70)</f>
        <v>0</v>
      </c>
      <c r="I66" s="82">
        <f t="shared" si="18"/>
        <v>0</v>
      </c>
      <c r="J66" s="4">
        <f t="shared" si="18"/>
        <v>0</v>
      </c>
      <c r="K66" s="4">
        <f t="shared" si="18"/>
        <v>0</v>
      </c>
      <c r="L66" s="4">
        <f t="shared" si="18"/>
        <v>0</v>
      </c>
      <c r="M66" s="4">
        <f t="shared" si="18"/>
        <v>0</v>
      </c>
    </row>
    <row r="67" spans="1:14" s="182" customFormat="1" ht="12.75" customHeight="1" x14ac:dyDescent="0.2">
      <c r="A67" s="120"/>
      <c r="B67" s="120"/>
      <c r="C67" s="272">
        <v>3090</v>
      </c>
      <c r="D67" s="273" t="s">
        <v>163</v>
      </c>
      <c r="E67" s="274"/>
      <c r="F67" s="44"/>
      <c r="G67" s="39" t="s">
        <v>97</v>
      </c>
      <c r="H67" s="6"/>
      <c r="I67" s="6"/>
      <c r="J67" s="95">
        <f t="shared" ref="J67:M69" si="19">ROUND((I67*$F67)+I67,-1)</f>
        <v>0</v>
      </c>
      <c r="K67" s="95">
        <f t="shared" si="19"/>
        <v>0</v>
      </c>
      <c r="L67" s="95">
        <f t="shared" si="19"/>
        <v>0</v>
      </c>
      <c r="M67" s="95">
        <f t="shared" si="19"/>
        <v>0</v>
      </c>
    </row>
    <row r="68" spans="1:14" s="182" customFormat="1" ht="12.75" customHeight="1" x14ac:dyDescent="0.2">
      <c r="A68" s="120"/>
      <c r="B68" s="120"/>
      <c r="C68" s="272">
        <v>3091</v>
      </c>
      <c r="D68" s="273" t="s">
        <v>164</v>
      </c>
      <c r="E68" s="274"/>
      <c r="F68" s="44"/>
      <c r="G68" s="39" t="s">
        <v>97</v>
      </c>
      <c r="H68" s="6"/>
      <c r="I68" s="6"/>
      <c r="J68" s="95">
        <f t="shared" si="19"/>
        <v>0</v>
      </c>
      <c r="K68" s="95">
        <f t="shared" si="19"/>
        <v>0</v>
      </c>
      <c r="L68" s="95">
        <f t="shared" si="19"/>
        <v>0</v>
      </c>
      <c r="M68" s="95">
        <f t="shared" si="19"/>
        <v>0</v>
      </c>
    </row>
    <row r="69" spans="1:14" s="182" customFormat="1" ht="12.75" customHeight="1" x14ac:dyDescent="0.2">
      <c r="A69" s="120"/>
      <c r="B69" s="120"/>
      <c r="C69" s="272">
        <v>3099</v>
      </c>
      <c r="D69" s="273" t="s">
        <v>162</v>
      </c>
      <c r="E69" s="274"/>
      <c r="F69" s="44"/>
      <c r="G69" s="39" t="s">
        <v>97</v>
      </c>
      <c r="H69" s="6"/>
      <c r="I69" s="6"/>
      <c r="J69" s="95">
        <f t="shared" si="19"/>
        <v>0</v>
      </c>
      <c r="K69" s="95">
        <f t="shared" si="19"/>
        <v>0</v>
      </c>
      <c r="L69" s="95">
        <f t="shared" si="19"/>
        <v>0</v>
      </c>
      <c r="M69" s="95">
        <f t="shared" si="19"/>
        <v>0</v>
      </c>
    </row>
    <row r="70" spans="1:14" s="182" customFormat="1" ht="12.75" customHeight="1" x14ac:dyDescent="0.2">
      <c r="A70" s="275"/>
      <c r="B70" s="276"/>
      <c r="C70" s="277" t="s">
        <v>144</v>
      </c>
      <c r="D70" s="278" t="s">
        <v>165</v>
      </c>
      <c r="E70" s="279"/>
      <c r="F70" s="280"/>
      <c r="G70" s="281" t="s">
        <v>100</v>
      </c>
      <c r="H70" s="63"/>
      <c r="I70" s="63"/>
      <c r="J70" s="254"/>
      <c r="K70" s="254"/>
      <c r="L70" s="254"/>
      <c r="M70" s="254"/>
    </row>
    <row r="71" spans="1:14" s="181" customFormat="1" ht="12.75" customHeight="1" x14ac:dyDescent="0.2">
      <c r="A71" s="114">
        <v>31</v>
      </c>
      <c r="B71" s="114"/>
      <c r="C71" s="270"/>
      <c r="D71" s="115" t="s">
        <v>166</v>
      </c>
      <c r="E71" s="116"/>
      <c r="F71" s="81"/>
      <c r="G71" s="39"/>
      <c r="H71" s="62">
        <f t="shared" ref="H71:M71" si="20">H72+H81+H86+H89+H98+H104+H111+H117+H121+H125</f>
        <v>0</v>
      </c>
      <c r="I71" s="82">
        <f t="shared" si="20"/>
        <v>0</v>
      </c>
      <c r="J71" s="4">
        <f t="shared" si="20"/>
        <v>0</v>
      </c>
      <c r="K71" s="4">
        <f t="shared" si="20"/>
        <v>0</v>
      </c>
      <c r="L71" s="4">
        <f t="shared" si="20"/>
        <v>0</v>
      </c>
      <c r="M71" s="4">
        <f t="shared" si="20"/>
        <v>0</v>
      </c>
    </row>
    <row r="72" spans="1:14" s="181" customFormat="1" ht="12.75" customHeight="1" x14ac:dyDescent="0.2">
      <c r="A72" s="117"/>
      <c r="B72" s="117">
        <v>310</v>
      </c>
      <c r="C72" s="271"/>
      <c r="D72" s="118" t="s">
        <v>167</v>
      </c>
      <c r="E72" s="119"/>
      <c r="F72" s="81"/>
      <c r="G72" s="43"/>
      <c r="H72" s="62">
        <f t="shared" ref="H72:M72" si="21">SUM(H73:H80)</f>
        <v>0</v>
      </c>
      <c r="I72" s="82">
        <f t="shared" si="21"/>
        <v>0</v>
      </c>
      <c r="J72" s="4">
        <f t="shared" si="21"/>
        <v>0</v>
      </c>
      <c r="K72" s="4">
        <f t="shared" si="21"/>
        <v>0</v>
      </c>
      <c r="L72" s="4">
        <f t="shared" si="21"/>
        <v>0</v>
      </c>
      <c r="M72" s="4">
        <f t="shared" si="21"/>
        <v>0</v>
      </c>
    </row>
    <row r="73" spans="1:14" s="182" customFormat="1" ht="12.75" customHeight="1" x14ac:dyDescent="0.2">
      <c r="A73" s="120"/>
      <c r="B73" s="120"/>
      <c r="C73" s="272">
        <v>3100</v>
      </c>
      <c r="D73" s="273" t="s">
        <v>168</v>
      </c>
      <c r="E73" s="274"/>
      <c r="F73" s="44"/>
      <c r="G73" s="39" t="s">
        <v>97</v>
      </c>
      <c r="H73" s="6"/>
      <c r="I73" s="6"/>
      <c r="J73" s="95">
        <f t="shared" ref="J73:M80" si="22">ROUND((I73*$F73)+I73,-1)</f>
        <v>0</v>
      </c>
      <c r="K73" s="95">
        <f t="shared" si="22"/>
        <v>0</v>
      </c>
      <c r="L73" s="95">
        <f t="shared" si="22"/>
        <v>0</v>
      </c>
      <c r="M73" s="95">
        <f t="shared" si="22"/>
        <v>0</v>
      </c>
    </row>
    <row r="74" spans="1:14" s="182" customFormat="1" ht="12.75" customHeight="1" x14ac:dyDescent="0.2">
      <c r="A74" s="120"/>
      <c r="B74" s="120"/>
      <c r="C74" s="272">
        <v>3101</v>
      </c>
      <c r="D74" s="273" t="s">
        <v>169</v>
      </c>
      <c r="E74" s="274"/>
      <c r="F74" s="44"/>
      <c r="G74" s="39" t="s">
        <v>97</v>
      </c>
      <c r="H74" s="6"/>
      <c r="I74" s="6"/>
      <c r="J74" s="95">
        <f t="shared" si="22"/>
        <v>0</v>
      </c>
      <c r="K74" s="95">
        <f t="shared" si="22"/>
        <v>0</v>
      </c>
      <c r="L74" s="95">
        <f t="shared" si="22"/>
        <v>0</v>
      </c>
      <c r="M74" s="95">
        <f t="shared" si="22"/>
        <v>0</v>
      </c>
    </row>
    <row r="75" spans="1:14" s="182" customFormat="1" ht="12.75" customHeight="1" x14ac:dyDescent="0.2">
      <c r="A75" s="120"/>
      <c r="B75" s="120"/>
      <c r="C75" s="272">
        <v>3102</v>
      </c>
      <c r="D75" s="273" t="s">
        <v>170</v>
      </c>
      <c r="E75" s="274"/>
      <c r="F75" s="44"/>
      <c r="G75" s="39" t="s">
        <v>97</v>
      </c>
      <c r="H75" s="6"/>
      <c r="I75" s="6"/>
      <c r="J75" s="95">
        <f t="shared" si="22"/>
        <v>0</v>
      </c>
      <c r="K75" s="95">
        <f t="shared" si="22"/>
        <v>0</v>
      </c>
      <c r="L75" s="95">
        <f t="shared" si="22"/>
        <v>0</v>
      </c>
      <c r="M75" s="95">
        <f t="shared" si="22"/>
        <v>0</v>
      </c>
    </row>
    <row r="76" spans="1:14" s="182" customFormat="1" ht="12.75" customHeight="1" x14ac:dyDescent="0.2">
      <c r="A76" s="120"/>
      <c r="B76" s="120"/>
      <c r="C76" s="272">
        <v>3103</v>
      </c>
      <c r="D76" s="273" t="s">
        <v>171</v>
      </c>
      <c r="E76" s="274"/>
      <c r="F76" s="44"/>
      <c r="G76" s="39" t="s">
        <v>97</v>
      </c>
      <c r="H76" s="6"/>
      <c r="I76" s="6"/>
      <c r="J76" s="95">
        <f t="shared" si="22"/>
        <v>0</v>
      </c>
      <c r="K76" s="95">
        <f t="shared" si="22"/>
        <v>0</v>
      </c>
      <c r="L76" s="95">
        <f t="shared" si="22"/>
        <v>0</v>
      </c>
      <c r="M76" s="95">
        <f t="shared" si="22"/>
        <v>0</v>
      </c>
    </row>
    <row r="77" spans="1:14" s="181" customFormat="1" ht="12.75" customHeight="1" x14ac:dyDescent="0.2">
      <c r="A77" s="120"/>
      <c r="B77" s="120"/>
      <c r="C77" s="272">
        <v>3104</v>
      </c>
      <c r="D77" s="273" t="s">
        <v>172</v>
      </c>
      <c r="E77" s="274"/>
      <c r="F77" s="44"/>
      <c r="G77" s="39" t="s">
        <v>97</v>
      </c>
      <c r="H77" s="6"/>
      <c r="I77" s="6"/>
      <c r="J77" s="95">
        <f t="shared" si="22"/>
        <v>0</v>
      </c>
      <c r="K77" s="95">
        <f t="shared" si="22"/>
        <v>0</v>
      </c>
      <c r="L77" s="95">
        <f t="shared" si="22"/>
        <v>0</v>
      </c>
      <c r="M77" s="95">
        <f t="shared" si="22"/>
        <v>0</v>
      </c>
      <c r="N77" s="282"/>
    </row>
    <row r="78" spans="1:14" s="182" customFormat="1" ht="12.75" customHeight="1" x14ac:dyDescent="0.2">
      <c r="A78" s="120"/>
      <c r="B78" s="120"/>
      <c r="C78" s="272">
        <v>3105</v>
      </c>
      <c r="D78" s="273" t="s">
        <v>173</v>
      </c>
      <c r="E78" s="274"/>
      <c r="F78" s="44"/>
      <c r="G78" s="39" t="s">
        <v>97</v>
      </c>
      <c r="H78" s="6"/>
      <c r="I78" s="6"/>
      <c r="J78" s="95">
        <f t="shared" si="22"/>
        <v>0</v>
      </c>
      <c r="K78" s="95">
        <f t="shared" si="22"/>
        <v>0</v>
      </c>
      <c r="L78" s="95">
        <f t="shared" si="22"/>
        <v>0</v>
      </c>
      <c r="M78" s="95">
        <f t="shared" si="22"/>
        <v>0</v>
      </c>
    </row>
    <row r="79" spans="1:14" s="182" customFormat="1" ht="12.75" customHeight="1" x14ac:dyDescent="0.2">
      <c r="A79" s="120"/>
      <c r="B79" s="120"/>
      <c r="C79" s="272">
        <v>3109</v>
      </c>
      <c r="D79" s="273" t="s">
        <v>174</v>
      </c>
      <c r="E79" s="274"/>
      <c r="F79" s="44"/>
      <c r="G79" s="39" t="s">
        <v>97</v>
      </c>
      <c r="H79" s="6"/>
      <c r="I79" s="6"/>
      <c r="J79" s="95">
        <f t="shared" si="22"/>
        <v>0</v>
      </c>
      <c r="K79" s="95">
        <f t="shared" si="22"/>
        <v>0</v>
      </c>
      <c r="L79" s="95">
        <f t="shared" si="22"/>
        <v>0</v>
      </c>
      <c r="M79" s="95">
        <f t="shared" si="22"/>
        <v>0</v>
      </c>
    </row>
    <row r="80" spans="1:14" s="182" customFormat="1" ht="12.75" customHeight="1" x14ac:dyDescent="0.2">
      <c r="A80" s="275"/>
      <c r="B80" s="276"/>
      <c r="C80" s="277" t="s">
        <v>144</v>
      </c>
      <c r="D80" s="278" t="s">
        <v>145</v>
      </c>
      <c r="E80" s="279"/>
      <c r="F80" s="280"/>
      <c r="G80" s="281" t="s">
        <v>100</v>
      </c>
      <c r="H80" s="63"/>
      <c r="I80" s="63"/>
      <c r="J80" s="254">
        <f t="shared" si="22"/>
        <v>0</v>
      </c>
      <c r="K80" s="254">
        <f t="shared" si="22"/>
        <v>0</v>
      </c>
      <c r="L80" s="254">
        <f t="shared" si="22"/>
        <v>0</v>
      </c>
      <c r="M80" s="254">
        <f t="shared" si="22"/>
        <v>0</v>
      </c>
    </row>
    <row r="81" spans="1:14" s="181" customFormat="1" ht="12.75" customHeight="1" x14ac:dyDescent="0.2">
      <c r="A81" s="117"/>
      <c r="B81" s="117">
        <v>311</v>
      </c>
      <c r="C81" s="271"/>
      <c r="D81" s="118" t="s">
        <v>175</v>
      </c>
      <c r="E81" s="119"/>
      <c r="F81" s="81"/>
      <c r="G81" s="39"/>
      <c r="H81" s="62">
        <f t="shared" ref="H81:M81" si="23">SUM(H82:H85)</f>
        <v>0</v>
      </c>
      <c r="I81" s="82">
        <f t="shared" si="23"/>
        <v>0</v>
      </c>
      <c r="J81" s="4">
        <f t="shared" si="23"/>
        <v>0</v>
      </c>
      <c r="K81" s="4">
        <f t="shared" si="23"/>
        <v>0</v>
      </c>
      <c r="L81" s="4">
        <f t="shared" si="23"/>
        <v>0</v>
      </c>
      <c r="M81" s="4">
        <f t="shared" si="23"/>
        <v>0</v>
      </c>
    </row>
    <row r="82" spans="1:14" s="181" customFormat="1" ht="12.75" customHeight="1" x14ac:dyDescent="0.2">
      <c r="A82" s="120"/>
      <c r="B82" s="120"/>
      <c r="C82" s="272">
        <v>3110</v>
      </c>
      <c r="D82" s="273" t="s">
        <v>176</v>
      </c>
      <c r="E82" s="274"/>
      <c r="F82" s="280"/>
      <c r="G82" s="121" t="s">
        <v>100</v>
      </c>
      <c r="H82" s="6"/>
      <c r="I82" s="6"/>
      <c r="J82" s="6"/>
      <c r="K82" s="6"/>
      <c r="L82" s="6"/>
      <c r="M82" s="6"/>
    </row>
    <row r="83" spans="1:14" s="182" customFormat="1" ht="12.75" customHeight="1" x14ac:dyDescent="0.2">
      <c r="A83" s="120"/>
      <c r="B83" s="120"/>
      <c r="C83" s="272">
        <v>3111</v>
      </c>
      <c r="D83" s="273" t="s">
        <v>177</v>
      </c>
      <c r="E83" s="274"/>
      <c r="F83" s="280"/>
      <c r="G83" s="121" t="s">
        <v>100</v>
      </c>
      <c r="H83" s="6"/>
      <c r="I83" s="6"/>
      <c r="J83" s="6"/>
      <c r="K83" s="6"/>
      <c r="L83" s="6"/>
      <c r="M83" s="6"/>
    </row>
    <row r="84" spans="1:14" s="182" customFormat="1" ht="12.75" customHeight="1" x14ac:dyDescent="0.2">
      <c r="A84" s="120"/>
      <c r="B84" s="120"/>
      <c r="C84" s="272">
        <v>3112</v>
      </c>
      <c r="D84" s="273" t="s">
        <v>178</v>
      </c>
      <c r="E84" s="274"/>
      <c r="F84" s="280"/>
      <c r="G84" s="121" t="s">
        <v>100</v>
      </c>
      <c r="H84" s="6"/>
      <c r="I84" s="6"/>
      <c r="J84" s="6"/>
      <c r="K84" s="6"/>
      <c r="L84" s="6"/>
      <c r="M84" s="6"/>
    </row>
    <row r="85" spans="1:14" s="182" customFormat="1" ht="12.75" customHeight="1" x14ac:dyDescent="0.2">
      <c r="A85" s="120"/>
      <c r="B85" s="120"/>
      <c r="C85" s="272">
        <v>3113</v>
      </c>
      <c r="D85" s="273" t="s">
        <v>179</v>
      </c>
      <c r="E85" s="274"/>
      <c r="F85" s="280"/>
      <c r="G85" s="121" t="s">
        <v>100</v>
      </c>
      <c r="H85" s="6"/>
      <c r="I85" s="6"/>
      <c r="J85" s="6"/>
      <c r="K85" s="6"/>
      <c r="L85" s="6"/>
      <c r="M85" s="6"/>
    </row>
    <row r="86" spans="1:14" s="181" customFormat="1" ht="12.75" customHeight="1" x14ac:dyDescent="0.2">
      <c r="A86" s="117"/>
      <c r="B86" s="117">
        <v>312</v>
      </c>
      <c r="C86" s="271"/>
      <c r="D86" s="118" t="s">
        <v>180</v>
      </c>
      <c r="E86" s="119"/>
      <c r="F86" s="81"/>
      <c r="G86" s="39"/>
      <c r="H86" s="62">
        <f t="shared" ref="H86:M86" si="24">SUM(H87:H88)</f>
        <v>0</v>
      </c>
      <c r="I86" s="82">
        <f t="shared" si="24"/>
        <v>0</v>
      </c>
      <c r="J86" s="4">
        <f t="shared" si="24"/>
        <v>0</v>
      </c>
      <c r="K86" s="4">
        <f t="shared" si="24"/>
        <v>0</v>
      </c>
      <c r="L86" s="4">
        <f t="shared" si="24"/>
        <v>0</v>
      </c>
      <c r="M86" s="4">
        <f t="shared" si="24"/>
        <v>0</v>
      </c>
    </row>
    <row r="87" spans="1:14" s="182" customFormat="1" ht="12.75" customHeight="1" x14ac:dyDescent="0.2">
      <c r="A87" s="120"/>
      <c r="B87" s="120"/>
      <c r="C87" s="272">
        <v>3120</v>
      </c>
      <c r="D87" s="273" t="s">
        <v>180</v>
      </c>
      <c r="E87" s="274"/>
      <c r="F87" s="44"/>
      <c r="G87" s="39" t="s">
        <v>97</v>
      </c>
      <c r="H87" s="6"/>
      <c r="I87" s="6"/>
      <c r="J87" s="95">
        <f>ROUND((I87*$F87)+I87,-1)</f>
        <v>0</v>
      </c>
      <c r="K87" s="95">
        <f>ROUND((J87*$F87)+J87,-1)</f>
        <v>0</v>
      </c>
      <c r="L87" s="95">
        <f>ROUND((K87*$F87)+K87,-1)</f>
        <v>0</v>
      </c>
      <c r="M87" s="95">
        <f>ROUND((L87*$F87)+L87,-1)</f>
        <v>0</v>
      </c>
      <c r="N87" s="283"/>
    </row>
    <row r="88" spans="1:14" s="182" customFormat="1" ht="12.75" customHeight="1" x14ac:dyDescent="0.2">
      <c r="A88" s="275"/>
      <c r="B88" s="276"/>
      <c r="C88" s="277" t="s">
        <v>144</v>
      </c>
      <c r="D88" s="278" t="s">
        <v>145</v>
      </c>
      <c r="E88" s="279"/>
      <c r="F88" s="280"/>
      <c r="G88" s="281" t="s">
        <v>100</v>
      </c>
      <c r="H88" s="63"/>
      <c r="I88" s="63"/>
      <c r="J88" s="254"/>
      <c r="K88" s="254"/>
      <c r="L88" s="254"/>
      <c r="M88" s="254"/>
    </row>
    <row r="89" spans="1:14" s="183" customFormat="1" ht="12.75" customHeight="1" x14ac:dyDescent="0.2">
      <c r="A89" s="117"/>
      <c r="B89" s="117">
        <v>313</v>
      </c>
      <c r="C89" s="271"/>
      <c r="D89" s="118" t="s">
        <v>181</v>
      </c>
      <c r="E89" s="119"/>
      <c r="F89" s="81"/>
      <c r="G89" s="39"/>
      <c r="H89" s="62">
        <f t="shared" ref="H89:M89" si="25">SUM(H90:H97)</f>
        <v>0</v>
      </c>
      <c r="I89" s="82">
        <f t="shared" si="25"/>
        <v>0</v>
      </c>
      <c r="J89" s="4">
        <f t="shared" si="25"/>
        <v>0</v>
      </c>
      <c r="K89" s="4">
        <f t="shared" si="25"/>
        <v>0</v>
      </c>
      <c r="L89" s="4">
        <f t="shared" si="25"/>
        <v>0</v>
      </c>
      <c r="M89" s="4">
        <f t="shared" si="25"/>
        <v>0</v>
      </c>
    </row>
    <row r="90" spans="1:14" s="182" customFormat="1" ht="12.75" customHeight="1" x14ac:dyDescent="0.2">
      <c r="A90" s="120"/>
      <c r="B90" s="120"/>
      <c r="C90" s="272">
        <v>3130</v>
      </c>
      <c r="D90" s="273" t="s">
        <v>182</v>
      </c>
      <c r="E90" s="274"/>
      <c r="F90" s="44"/>
      <c r="G90" s="39" t="s">
        <v>97</v>
      </c>
      <c r="H90" s="6"/>
      <c r="I90" s="6"/>
      <c r="J90" s="95">
        <f t="shared" ref="J90:M97" si="26">ROUND((I90*$F90)+I90,-1)</f>
        <v>0</v>
      </c>
      <c r="K90" s="95">
        <f t="shared" si="26"/>
        <v>0</v>
      </c>
      <c r="L90" s="95">
        <f t="shared" si="26"/>
        <v>0</v>
      </c>
      <c r="M90" s="95">
        <f t="shared" si="26"/>
        <v>0</v>
      </c>
    </row>
    <row r="91" spans="1:14" s="181" customFormat="1" ht="12.75" customHeight="1" x14ac:dyDescent="0.2">
      <c r="A91" s="120"/>
      <c r="B91" s="120"/>
      <c r="C91" s="272">
        <v>3131</v>
      </c>
      <c r="D91" s="273" t="s">
        <v>183</v>
      </c>
      <c r="E91" s="274"/>
      <c r="F91" s="44"/>
      <c r="G91" s="39" t="s">
        <v>97</v>
      </c>
      <c r="H91" s="6"/>
      <c r="I91" s="6"/>
      <c r="J91" s="95">
        <f t="shared" si="26"/>
        <v>0</v>
      </c>
      <c r="K91" s="95">
        <f t="shared" si="26"/>
        <v>0</v>
      </c>
      <c r="L91" s="95">
        <f t="shared" si="26"/>
        <v>0</v>
      </c>
      <c r="M91" s="95">
        <f t="shared" si="26"/>
        <v>0</v>
      </c>
    </row>
    <row r="92" spans="1:14" s="181" customFormat="1" ht="12.75" customHeight="1" x14ac:dyDescent="0.2">
      <c r="A92" s="120"/>
      <c r="B92" s="120"/>
      <c r="C92" s="272">
        <v>3132</v>
      </c>
      <c r="D92" s="273" t="s">
        <v>184</v>
      </c>
      <c r="E92" s="274"/>
      <c r="F92" s="44"/>
      <c r="G92" s="39" t="s">
        <v>97</v>
      </c>
      <c r="H92" s="6"/>
      <c r="I92" s="6"/>
      <c r="J92" s="95">
        <f t="shared" si="26"/>
        <v>0</v>
      </c>
      <c r="K92" s="95">
        <f t="shared" si="26"/>
        <v>0</v>
      </c>
      <c r="L92" s="95">
        <f t="shared" si="26"/>
        <v>0</v>
      </c>
      <c r="M92" s="95">
        <f t="shared" si="26"/>
        <v>0</v>
      </c>
    </row>
    <row r="93" spans="1:14" s="181" customFormat="1" ht="12.75" customHeight="1" x14ac:dyDescent="0.2">
      <c r="A93" s="120"/>
      <c r="B93" s="120"/>
      <c r="C93" s="272">
        <v>3133</v>
      </c>
      <c r="D93" s="273" t="s">
        <v>185</v>
      </c>
      <c r="E93" s="274"/>
      <c r="F93" s="44"/>
      <c r="G93" s="39" t="s">
        <v>97</v>
      </c>
      <c r="H93" s="6"/>
      <c r="I93" s="6"/>
      <c r="J93" s="95">
        <f t="shared" si="26"/>
        <v>0</v>
      </c>
      <c r="K93" s="95">
        <f t="shared" si="26"/>
        <v>0</v>
      </c>
      <c r="L93" s="95">
        <f t="shared" si="26"/>
        <v>0</v>
      </c>
      <c r="M93" s="95">
        <f t="shared" si="26"/>
        <v>0</v>
      </c>
    </row>
    <row r="94" spans="1:14" s="182" customFormat="1" ht="12.75" customHeight="1" x14ac:dyDescent="0.2">
      <c r="A94" s="120"/>
      <c r="B94" s="120"/>
      <c r="C94" s="272">
        <v>3134</v>
      </c>
      <c r="D94" s="273" t="s">
        <v>186</v>
      </c>
      <c r="E94" s="274"/>
      <c r="F94" s="44"/>
      <c r="G94" s="39" t="s">
        <v>97</v>
      </c>
      <c r="H94" s="6"/>
      <c r="I94" s="6"/>
      <c r="J94" s="95">
        <f t="shared" si="26"/>
        <v>0</v>
      </c>
      <c r="K94" s="95">
        <f t="shared" si="26"/>
        <v>0</v>
      </c>
      <c r="L94" s="95">
        <f t="shared" si="26"/>
        <v>0</v>
      </c>
      <c r="M94" s="95">
        <f t="shared" si="26"/>
        <v>0</v>
      </c>
    </row>
    <row r="95" spans="1:14" s="182" customFormat="1" ht="12.75" customHeight="1" x14ac:dyDescent="0.2">
      <c r="A95" s="120"/>
      <c r="B95" s="120"/>
      <c r="C95" s="272">
        <v>3137</v>
      </c>
      <c r="D95" s="273" t="s">
        <v>187</v>
      </c>
      <c r="E95" s="274"/>
      <c r="F95" s="44"/>
      <c r="G95" s="39" t="s">
        <v>97</v>
      </c>
      <c r="H95" s="6"/>
      <c r="I95" s="6"/>
      <c r="J95" s="95">
        <f t="shared" si="26"/>
        <v>0</v>
      </c>
      <c r="K95" s="95">
        <f t="shared" si="26"/>
        <v>0</v>
      </c>
      <c r="L95" s="95">
        <f t="shared" si="26"/>
        <v>0</v>
      </c>
      <c r="M95" s="95">
        <f t="shared" si="26"/>
        <v>0</v>
      </c>
    </row>
    <row r="96" spans="1:14" s="182" customFormat="1" ht="12.75" customHeight="1" x14ac:dyDescent="0.2">
      <c r="A96" s="120"/>
      <c r="B96" s="284"/>
      <c r="C96" s="285">
        <v>3138</v>
      </c>
      <c r="D96" s="273" t="s">
        <v>188</v>
      </c>
      <c r="E96" s="274"/>
      <c r="F96" s="44"/>
      <c r="G96" s="286" t="s">
        <v>97</v>
      </c>
      <c r="H96" s="256"/>
      <c r="I96" s="256"/>
      <c r="J96" s="242">
        <f t="shared" si="26"/>
        <v>0</v>
      </c>
      <c r="K96" s="242">
        <f t="shared" si="26"/>
        <v>0</v>
      </c>
      <c r="L96" s="242">
        <f t="shared" si="26"/>
        <v>0</v>
      </c>
      <c r="M96" s="242">
        <f t="shared" si="26"/>
        <v>0</v>
      </c>
    </row>
    <row r="97" spans="1:13" s="182" customFormat="1" ht="12.75" customHeight="1" x14ac:dyDescent="0.2">
      <c r="A97" s="275"/>
      <c r="B97" s="276"/>
      <c r="C97" s="277" t="s">
        <v>144</v>
      </c>
      <c r="D97" s="278" t="s">
        <v>145</v>
      </c>
      <c r="E97" s="279"/>
      <c r="F97" s="287"/>
      <c r="G97" s="281" t="s">
        <v>100</v>
      </c>
      <c r="H97" s="63"/>
      <c r="I97" s="63"/>
      <c r="J97" s="254">
        <f t="shared" si="26"/>
        <v>0</v>
      </c>
      <c r="K97" s="254">
        <f t="shared" si="26"/>
        <v>0</v>
      </c>
      <c r="L97" s="254">
        <f t="shared" si="26"/>
        <v>0</v>
      </c>
      <c r="M97" s="254">
        <f t="shared" si="26"/>
        <v>0</v>
      </c>
    </row>
    <row r="98" spans="1:13" s="181" customFormat="1" ht="12.75" customHeight="1" x14ac:dyDescent="0.2">
      <c r="A98" s="117"/>
      <c r="B98" s="117">
        <v>314</v>
      </c>
      <c r="C98" s="271"/>
      <c r="D98" s="118" t="s">
        <v>189</v>
      </c>
      <c r="E98" s="119"/>
      <c r="F98" s="81"/>
      <c r="G98" s="39"/>
      <c r="H98" s="62">
        <f t="shared" ref="H98:M98" si="27">SUM(H99:H103)</f>
        <v>0</v>
      </c>
      <c r="I98" s="82">
        <f t="shared" si="27"/>
        <v>0</v>
      </c>
      <c r="J98" s="4">
        <f t="shared" si="27"/>
        <v>0</v>
      </c>
      <c r="K98" s="4">
        <f t="shared" si="27"/>
        <v>0</v>
      </c>
      <c r="L98" s="4">
        <f t="shared" si="27"/>
        <v>0</v>
      </c>
      <c r="M98" s="4">
        <f t="shared" si="27"/>
        <v>0</v>
      </c>
    </row>
    <row r="99" spans="1:13" s="182" customFormat="1" ht="12.75" customHeight="1" x14ac:dyDescent="0.2">
      <c r="A99" s="120"/>
      <c r="B99" s="120"/>
      <c r="C99" s="272">
        <v>3140</v>
      </c>
      <c r="D99" s="273" t="s">
        <v>190</v>
      </c>
      <c r="E99" s="274"/>
      <c r="F99" s="44"/>
      <c r="G99" s="39" t="s">
        <v>97</v>
      </c>
      <c r="H99" s="6"/>
      <c r="I99" s="6"/>
      <c r="J99" s="95">
        <f t="shared" ref="J99:M103" si="28">ROUND((I99*$F99)+I99,-1)</f>
        <v>0</v>
      </c>
      <c r="K99" s="95">
        <f t="shared" si="28"/>
        <v>0</v>
      </c>
      <c r="L99" s="95">
        <f t="shared" si="28"/>
        <v>0</v>
      </c>
      <c r="M99" s="95">
        <f t="shared" si="28"/>
        <v>0</v>
      </c>
    </row>
    <row r="100" spans="1:13" s="182" customFormat="1" ht="12.75" customHeight="1" x14ac:dyDescent="0.2">
      <c r="A100" s="120"/>
      <c r="B100" s="120"/>
      <c r="C100" s="272">
        <v>3144</v>
      </c>
      <c r="D100" s="273" t="s">
        <v>191</v>
      </c>
      <c r="E100" s="274"/>
      <c r="F100" s="44"/>
      <c r="G100" s="39" t="s">
        <v>97</v>
      </c>
      <c r="H100" s="6"/>
      <c r="I100" s="6"/>
      <c r="J100" s="95">
        <f t="shared" si="28"/>
        <v>0</v>
      </c>
      <c r="K100" s="95">
        <f t="shared" si="28"/>
        <v>0</v>
      </c>
      <c r="L100" s="95">
        <f t="shared" si="28"/>
        <v>0</v>
      </c>
      <c r="M100" s="95">
        <f t="shared" si="28"/>
        <v>0</v>
      </c>
    </row>
    <row r="101" spans="1:13" s="183" customFormat="1" ht="12.75" customHeight="1" x14ac:dyDescent="0.2">
      <c r="A101" s="120"/>
      <c r="B101" s="120"/>
      <c r="C101" s="272">
        <v>3145</v>
      </c>
      <c r="D101" s="273" t="s">
        <v>192</v>
      </c>
      <c r="E101" s="274"/>
      <c r="F101" s="44"/>
      <c r="G101" s="39" t="s">
        <v>97</v>
      </c>
      <c r="H101" s="6"/>
      <c r="I101" s="6"/>
      <c r="J101" s="95">
        <f t="shared" si="28"/>
        <v>0</v>
      </c>
      <c r="K101" s="95">
        <f t="shared" si="28"/>
        <v>0</v>
      </c>
      <c r="L101" s="95">
        <f t="shared" si="28"/>
        <v>0</v>
      </c>
      <c r="M101" s="95">
        <f t="shared" si="28"/>
        <v>0</v>
      </c>
    </row>
    <row r="102" spans="1:13" s="182" customFormat="1" ht="12.75" customHeight="1" x14ac:dyDescent="0.2">
      <c r="A102" s="120"/>
      <c r="B102" s="120"/>
      <c r="C102" s="272">
        <v>3149</v>
      </c>
      <c r="D102" s="273" t="s">
        <v>193</v>
      </c>
      <c r="E102" s="274"/>
      <c r="F102" s="44"/>
      <c r="G102" s="39" t="s">
        <v>97</v>
      </c>
      <c r="H102" s="6"/>
      <c r="I102" s="6"/>
      <c r="J102" s="95">
        <f t="shared" si="28"/>
        <v>0</v>
      </c>
      <c r="K102" s="95">
        <f t="shared" si="28"/>
        <v>0</v>
      </c>
      <c r="L102" s="95">
        <f t="shared" si="28"/>
        <v>0</v>
      </c>
      <c r="M102" s="95">
        <f t="shared" si="28"/>
        <v>0</v>
      </c>
    </row>
    <row r="103" spans="1:13" s="182" customFormat="1" ht="12.75" customHeight="1" x14ac:dyDescent="0.2">
      <c r="A103" s="275"/>
      <c r="B103" s="276"/>
      <c r="C103" s="277" t="s">
        <v>144</v>
      </c>
      <c r="D103" s="278" t="s">
        <v>145</v>
      </c>
      <c r="E103" s="279"/>
      <c r="F103" s="280"/>
      <c r="G103" s="281" t="s">
        <v>100</v>
      </c>
      <c r="H103" s="63"/>
      <c r="I103" s="63"/>
      <c r="J103" s="254">
        <f t="shared" si="28"/>
        <v>0</v>
      </c>
      <c r="K103" s="254">
        <f t="shared" si="28"/>
        <v>0</v>
      </c>
      <c r="L103" s="254">
        <f t="shared" si="28"/>
        <v>0</v>
      </c>
      <c r="M103" s="254">
        <f t="shared" si="28"/>
        <v>0</v>
      </c>
    </row>
    <row r="104" spans="1:13" s="181" customFormat="1" ht="12.75" customHeight="1" x14ac:dyDescent="0.2">
      <c r="A104" s="117"/>
      <c r="B104" s="117">
        <v>315</v>
      </c>
      <c r="C104" s="271"/>
      <c r="D104" s="118" t="s">
        <v>194</v>
      </c>
      <c r="E104" s="119"/>
      <c r="F104" s="81"/>
      <c r="G104" s="39"/>
      <c r="H104" s="62">
        <f t="shared" ref="H104:M104" si="29">SUM(H105:H110)</f>
        <v>0</v>
      </c>
      <c r="I104" s="82">
        <f t="shared" si="29"/>
        <v>0</v>
      </c>
      <c r="J104" s="4">
        <f t="shared" si="29"/>
        <v>0</v>
      </c>
      <c r="K104" s="4">
        <f t="shared" si="29"/>
        <v>0</v>
      </c>
      <c r="L104" s="4">
        <f t="shared" si="29"/>
        <v>0</v>
      </c>
      <c r="M104" s="4">
        <f t="shared" si="29"/>
        <v>0</v>
      </c>
    </row>
    <row r="105" spans="1:13" s="181" customFormat="1" ht="12.75" customHeight="1" x14ac:dyDescent="0.2">
      <c r="A105" s="120"/>
      <c r="B105" s="120"/>
      <c r="C105" s="272">
        <v>3150</v>
      </c>
      <c r="D105" s="273" t="s">
        <v>195</v>
      </c>
      <c r="E105" s="274"/>
      <c r="F105" s="44"/>
      <c r="G105" s="39" t="s">
        <v>97</v>
      </c>
      <c r="H105" s="6"/>
      <c r="I105" s="6"/>
      <c r="J105" s="95">
        <f t="shared" ref="J105:M110" si="30">ROUND((I105*$F105)+I105,-1)</f>
        <v>0</v>
      </c>
      <c r="K105" s="95">
        <f t="shared" si="30"/>
        <v>0</v>
      </c>
      <c r="L105" s="95">
        <f t="shared" si="30"/>
        <v>0</v>
      </c>
      <c r="M105" s="95">
        <f t="shared" si="30"/>
        <v>0</v>
      </c>
    </row>
    <row r="106" spans="1:13" s="182" customFormat="1" ht="12.75" customHeight="1" x14ac:dyDescent="0.2">
      <c r="A106" s="120"/>
      <c r="B106" s="120"/>
      <c r="C106" s="272">
        <v>3151</v>
      </c>
      <c r="D106" s="273" t="s">
        <v>196</v>
      </c>
      <c r="E106" s="274"/>
      <c r="F106" s="44"/>
      <c r="G106" s="39" t="s">
        <v>97</v>
      </c>
      <c r="H106" s="6"/>
      <c r="I106" s="6"/>
      <c r="J106" s="95">
        <f t="shared" si="30"/>
        <v>0</v>
      </c>
      <c r="K106" s="95">
        <f t="shared" si="30"/>
        <v>0</v>
      </c>
      <c r="L106" s="95">
        <f t="shared" si="30"/>
        <v>0</v>
      </c>
      <c r="M106" s="95">
        <f t="shared" si="30"/>
        <v>0</v>
      </c>
    </row>
    <row r="107" spans="1:13" s="182" customFormat="1" ht="12.75" customHeight="1" x14ac:dyDescent="0.2">
      <c r="A107" s="120"/>
      <c r="B107" s="120"/>
      <c r="C107" s="272">
        <v>3153</v>
      </c>
      <c r="D107" s="273" t="s">
        <v>197</v>
      </c>
      <c r="E107" s="274"/>
      <c r="F107" s="44"/>
      <c r="G107" s="39" t="s">
        <v>97</v>
      </c>
      <c r="H107" s="6"/>
      <c r="I107" s="6"/>
      <c r="J107" s="95">
        <f t="shared" si="30"/>
        <v>0</v>
      </c>
      <c r="K107" s="95">
        <f t="shared" si="30"/>
        <v>0</v>
      </c>
      <c r="L107" s="95">
        <f t="shared" si="30"/>
        <v>0</v>
      </c>
      <c r="M107" s="95">
        <f t="shared" si="30"/>
        <v>0</v>
      </c>
    </row>
    <row r="108" spans="1:13" s="182" customFormat="1" ht="12.75" customHeight="1" x14ac:dyDescent="0.2">
      <c r="A108" s="120"/>
      <c r="B108" s="120"/>
      <c r="C108" s="272">
        <v>3158</v>
      </c>
      <c r="D108" s="273" t="s">
        <v>198</v>
      </c>
      <c r="E108" s="274"/>
      <c r="F108" s="44"/>
      <c r="G108" s="39" t="s">
        <v>97</v>
      </c>
      <c r="H108" s="6"/>
      <c r="I108" s="6"/>
      <c r="J108" s="95">
        <f t="shared" si="30"/>
        <v>0</v>
      </c>
      <c r="K108" s="95">
        <f t="shared" si="30"/>
        <v>0</v>
      </c>
      <c r="L108" s="95">
        <f t="shared" si="30"/>
        <v>0</v>
      </c>
      <c r="M108" s="95">
        <f t="shared" si="30"/>
        <v>0</v>
      </c>
    </row>
    <row r="109" spans="1:13" s="182" customFormat="1" ht="12.75" customHeight="1" x14ac:dyDescent="0.2">
      <c r="A109" s="120"/>
      <c r="B109" s="120"/>
      <c r="C109" s="272">
        <v>3159</v>
      </c>
      <c r="D109" s="273" t="s">
        <v>199</v>
      </c>
      <c r="E109" s="274"/>
      <c r="F109" s="44"/>
      <c r="G109" s="39" t="s">
        <v>97</v>
      </c>
      <c r="H109" s="6"/>
      <c r="I109" s="6"/>
      <c r="J109" s="95">
        <f t="shared" si="30"/>
        <v>0</v>
      </c>
      <c r="K109" s="95">
        <f t="shared" si="30"/>
        <v>0</v>
      </c>
      <c r="L109" s="95">
        <f t="shared" si="30"/>
        <v>0</v>
      </c>
      <c r="M109" s="95">
        <f t="shared" si="30"/>
        <v>0</v>
      </c>
    </row>
    <row r="110" spans="1:13" s="182" customFormat="1" ht="12.75" customHeight="1" x14ac:dyDescent="0.2">
      <c r="A110" s="275"/>
      <c r="B110" s="276"/>
      <c r="C110" s="277" t="s">
        <v>144</v>
      </c>
      <c r="D110" s="278" t="s">
        <v>145</v>
      </c>
      <c r="E110" s="279"/>
      <c r="F110" s="280"/>
      <c r="G110" s="281" t="s">
        <v>100</v>
      </c>
      <c r="H110" s="63"/>
      <c r="I110" s="63"/>
      <c r="J110" s="254">
        <f t="shared" si="30"/>
        <v>0</v>
      </c>
      <c r="K110" s="254">
        <f t="shared" si="30"/>
        <v>0</v>
      </c>
      <c r="L110" s="254">
        <f t="shared" si="30"/>
        <v>0</v>
      </c>
      <c r="M110" s="254">
        <f t="shared" si="30"/>
        <v>0</v>
      </c>
    </row>
    <row r="111" spans="1:13" s="181" customFormat="1" ht="12.75" customHeight="1" x14ac:dyDescent="0.2">
      <c r="A111" s="117"/>
      <c r="B111" s="117">
        <v>316</v>
      </c>
      <c r="C111" s="271"/>
      <c r="D111" s="118" t="s">
        <v>200</v>
      </c>
      <c r="E111" s="119"/>
      <c r="F111" s="81"/>
      <c r="G111" s="39"/>
      <c r="H111" s="62">
        <f t="shared" ref="H111:M111" si="31">SUM(H112:H116)</f>
        <v>0</v>
      </c>
      <c r="I111" s="82">
        <f t="shared" si="31"/>
        <v>0</v>
      </c>
      <c r="J111" s="4">
        <f t="shared" si="31"/>
        <v>0</v>
      </c>
      <c r="K111" s="4">
        <f t="shared" si="31"/>
        <v>0</v>
      </c>
      <c r="L111" s="4">
        <f t="shared" si="31"/>
        <v>0</v>
      </c>
      <c r="M111" s="4">
        <f t="shared" si="31"/>
        <v>0</v>
      </c>
    </row>
    <row r="112" spans="1:13" s="182" customFormat="1" ht="12.75" customHeight="1" x14ac:dyDescent="0.2">
      <c r="A112" s="120"/>
      <c r="B112" s="120"/>
      <c r="C112" s="272">
        <v>3160</v>
      </c>
      <c r="D112" s="273" t="s">
        <v>201</v>
      </c>
      <c r="E112" s="274"/>
      <c r="F112" s="44"/>
      <c r="G112" s="39" t="s">
        <v>97</v>
      </c>
      <c r="H112" s="6"/>
      <c r="I112" s="6"/>
      <c r="J112" s="95">
        <f t="shared" ref="J112:M116" si="32">ROUND((I112*$F112)+I112,-1)</f>
        <v>0</v>
      </c>
      <c r="K112" s="95">
        <f t="shared" si="32"/>
        <v>0</v>
      </c>
      <c r="L112" s="95">
        <f t="shared" si="32"/>
        <v>0</v>
      </c>
      <c r="M112" s="95">
        <f t="shared" si="32"/>
        <v>0</v>
      </c>
    </row>
    <row r="113" spans="1:13" s="182" customFormat="1" ht="12.75" customHeight="1" x14ac:dyDescent="0.2">
      <c r="A113" s="120"/>
      <c r="B113" s="120"/>
      <c r="C113" s="272">
        <v>3161</v>
      </c>
      <c r="D113" s="273" t="s">
        <v>202</v>
      </c>
      <c r="E113" s="274"/>
      <c r="F113" s="44"/>
      <c r="G113" s="39" t="s">
        <v>97</v>
      </c>
      <c r="H113" s="6"/>
      <c r="I113" s="6"/>
      <c r="J113" s="95">
        <f t="shared" si="32"/>
        <v>0</v>
      </c>
      <c r="K113" s="95">
        <f t="shared" si="32"/>
        <v>0</v>
      </c>
      <c r="L113" s="95">
        <f t="shared" si="32"/>
        <v>0</v>
      </c>
      <c r="M113" s="95">
        <f t="shared" si="32"/>
        <v>0</v>
      </c>
    </row>
    <row r="114" spans="1:13" s="182" customFormat="1" ht="12.75" customHeight="1" x14ac:dyDescent="0.2">
      <c r="A114" s="120"/>
      <c r="B114" s="120"/>
      <c r="C114" s="272">
        <v>3162</v>
      </c>
      <c r="D114" s="273" t="s">
        <v>203</v>
      </c>
      <c r="E114" s="274"/>
      <c r="F114" s="44"/>
      <c r="G114" s="39" t="s">
        <v>97</v>
      </c>
      <c r="H114" s="6"/>
      <c r="I114" s="6"/>
      <c r="J114" s="95">
        <f t="shared" si="32"/>
        <v>0</v>
      </c>
      <c r="K114" s="95">
        <f t="shared" si="32"/>
        <v>0</v>
      </c>
      <c r="L114" s="95">
        <f t="shared" si="32"/>
        <v>0</v>
      </c>
      <c r="M114" s="95">
        <f t="shared" si="32"/>
        <v>0</v>
      </c>
    </row>
    <row r="115" spans="1:13" s="182" customFormat="1" ht="12.75" customHeight="1" x14ac:dyDescent="0.2">
      <c r="A115" s="120"/>
      <c r="B115" s="120"/>
      <c r="C115" s="272">
        <v>3169</v>
      </c>
      <c r="D115" s="273" t="s">
        <v>204</v>
      </c>
      <c r="E115" s="274"/>
      <c r="F115" s="44"/>
      <c r="G115" s="39" t="s">
        <v>97</v>
      </c>
      <c r="H115" s="6"/>
      <c r="I115" s="6"/>
      <c r="J115" s="95">
        <f t="shared" si="32"/>
        <v>0</v>
      </c>
      <c r="K115" s="95">
        <f t="shared" si="32"/>
        <v>0</v>
      </c>
      <c r="L115" s="95">
        <f t="shared" si="32"/>
        <v>0</v>
      </c>
      <c r="M115" s="95">
        <f t="shared" si="32"/>
        <v>0</v>
      </c>
    </row>
    <row r="116" spans="1:13" s="182" customFormat="1" ht="12.75" customHeight="1" x14ac:dyDescent="0.2">
      <c r="A116" s="275"/>
      <c r="B116" s="276"/>
      <c r="C116" s="277" t="s">
        <v>144</v>
      </c>
      <c r="D116" s="278" t="s">
        <v>145</v>
      </c>
      <c r="E116" s="279"/>
      <c r="F116" s="280"/>
      <c r="G116" s="281" t="s">
        <v>100</v>
      </c>
      <c r="H116" s="63"/>
      <c r="I116" s="63"/>
      <c r="J116" s="254">
        <f t="shared" si="32"/>
        <v>0</v>
      </c>
      <c r="K116" s="254">
        <f t="shared" si="32"/>
        <v>0</v>
      </c>
      <c r="L116" s="254">
        <f t="shared" si="32"/>
        <v>0</v>
      </c>
      <c r="M116" s="254">
        <f t="shared" si="32"/>
        <v>0</v>
      </c>
    </row>
    <row r="117" spans="1:13" s="181" customFormat="1" ht="12.75" customHeight="1" x14ac:dyDescent="0.2">
      <c r="A117" s="117"/>
      <c r="B117" s="117">
        <v>317</v>
      </c>
      <c r="C117" s="271"/>
      <c r="D117" s="118" t="s">
        <v>205</v>
      </c>
      <c r="E117" s="119"/>
      <c r="F117" s="81"/>
      <c r="G117" s="39"/>
      <c r="H117" s="62">
        <f t="shared" ref="H117:M117" si="33">SUM(H118:H120)</f>
        <v>0</v>
      </c>
      <c r="I117" s="82">
        <f t="shared" si="33"/>
        <v>0</v>
      </c>
      <c r="J117" s="4">
        <f t="shared" si="33"/>
        <v>0</v>
      </c>
      <c r="K117" s="4">
        <f t="shared" si="33"/>
        <v>0</v>
      </c>
      <c r="L117" s="4">
        <f t="shared" si="33"/>
        <v>0</v>
      </c>
      <c r="M117" s="4">
        <f t="shared" si="33"/>
        <v>0</v>
      </c>
    </row>
    <row r="118" spans="1:13" s="183" customFormat="1" ht="12.75" customHeight="1" x14ac:dyDescent="0.2">
      <c r="A118" s="120"/>
      <c r="B118" s="120"/>
      <c r="C118" s="272">
        <v>3170</v>
      </c>
      <c r="D118" s="273" t="s">
        <v>206</v>
      </c>
      <c r="E118" s="274"/>
      <c r="F118" s="44"/>
      <c r="G118" s="39" t="s">
        <v>97</v>
      </c>
      <c r="H118" s="6"/>
      <c r="I118" s="6"/>
      <c r="J118" s="95">
        <f t="shared" ref="J118:M120" si="34">ROUND((I118*$F118)+I118,-1)</f>
        <v>0</v>
      </c>
      <c r="K118" s="95">
        <f t="shared" si="34"/>
        <v>0</v>
      </c>
      <c r="L118" s="95">
        <f t="shared" si="34"/>
        <v>0</v>
      </c>
      <c r="M118" s="95">
        <f t="shared" si="34"/>
        <v>0</v>
      </c>
    </row>
    <row r="119" spans="1:13" s="182" customFormat="1" ht="12.75" customHeight="1" x14ac:dyDescent="0.2">
      <c r="A119" s="120"/>
      <c r="B119" s="120"/>
      <c r="C119" s="272">
        <v>3171</v>
      </c>
      <c r="D119" s="273" t="s">
        <v>207</v>
      </c>
      <c r="E119" s="274"/>
      <c r="F119" s="44"/>
      <c r="G119" s="39" t="s">
        <v>97</v>
      </c>
      <c r="H119" s="6"/>
      <c r="I119" s="6"/>
      <c r="J119" s="95">
        <f t="shared" si="34"/>
        <v>0</v>
      </c>
      <c r="K119" s="95">
        <f t="shared" si="34"/>
        <v>0</v>
      </c>
      <c r="L119" s="95">
        <f t="shared" si="34"/>
        <v>0</v>
      </c>
      <c r="M119" s="95">
        <f t="shared" si="34"/>
        <v>0</v>
      </c>
    </row>
    <row r="120" spans="1:13" s="182" customFormat="1" ht="12.75" customHeight="1" x14ac:dyDescent="0.2">
      <c r="A120" s="275"/>
      <c r="B120" s="276"/>
      <c r="C120" s="277" t="s">
        <v>144</v>
      </c>
      <c r="D120" s="278" t="s">
        <v>145</v>
      </c>
      <c r="E120" s="279"/>
      <c r="F120" s="280"/>
      <c r="G120" s="281" t="s">
        <v>100</v>
      </c>
      <c r="H120" s="63"/>
      <c r="I120" s="63"/>
      <c r="J120" s="254">
        <f t="shared" si="34"/>
        <v>0</v>
      </c>
      <c r="K120" s="254">
        <f t="shared" si="34"/>
        <v>0</v>
      </c>
      <c r="L120" s="254">
        <f t="shared" si="34"/>
        <v>0</v>
      </c>
      <c r="M120" s="254">
        <f t="shared" si="34"/>
        <v>0</v>
      </c>
    </row>
    <row r="121" spans="1:13" s="181" customFormat="1" ht="12.75" customHeight="1" x14ac:dyDescent="0.2">
      <c r="A121" s="117"/>
      <c r="B121" s="117">
        <v>318</v>
      </c>
      <c r="C121" s="271"/>
      <c r="D121" s="118" t="s">
        <v>208</v>
      </c>
      <c r="E121" s="119"/>
      <c r="F121" s="81"/>
      <c r="G121" s="39"/>
      <c r="H121" s="62">
        <f t="shared" ref="H121:M121" si="35">SUM(H122:H124)</f>
        <v>0</v>
      </c>
      <c r="I121" s="82">
        <f t="shared" si="35"/>
        <v>0</v>
      </c>
      <c r="J121" s="4">
        <f t="shared" si="35"/>
        <v>0</v>
      </c>
      <c r="K121" s="4">
        <f t="shared" si="35"/>
        <v>0</v>
      </c>
      <c r="L121" s="4">
        <f t="shared" si="35"/>
        <v>0</v>
      </c>
      <c r="M121" s="4">
        <f t="shared" si="35"/>
        <v>0</v>
      </c>
    </row>
    <row r="122" spans="1:13" s="181" customFormat="1" ht="12.75" customHeight="1" x14ac:dyDescent="0.2">
      <c r="A122" s="120"/>
      <c r="B122" s="120"/>
      <c r="C122" s="272">
        <v>3180</v>
      </c>
      <c r="D122" s="273" t="s">
        <v>208</v>
      </c>
      <c r="E122" s="274"/>
      <c r="F122" s="280"/>
      <c r="G122" s="281" t="s">
        <v>100</v>
      </c>
      <c r="H122" s="6"/>
      <c r="I122" s="6"/>
      <c r="J122" s="6"/>
      <c r="K122" s="6"/>
      <c r="L122" s="6"/>
      <c r="M122" s="6"/>
    </row>
    <row r="123" spans="1:13" ht="12.75" customHeight="1" x14ac:dyDescent="0.2">
      <c r="A123" s="120"/>
      <c r="B123" s="120"/>
      <c r="C123" s="272">
        <v>3181</v>
      </c>
      <c r="D123" s="273" t="s">
        <v>209</v>
      </c>
      <c r="E123" s="274"/>
      <c r="F123" s="44"/>
      <c r="G123" s="39" t="s">
        <v>97</v>
      </c>
      <c r="H123" s="7"/>
      <c r="I123" s="7"/>
      <c r="J123" s="95">
        <f>ROUND((I123*$F123)+I123,-1)</f>
        <v>0</v>
      </c>
      <c r="K123" s="95">
        <f>ROUND((J123*$F123)+J123,-1)</f>
        <v>0</v>
      </c>
      <c r="L123" s="95">
        <f>ROUND((K123*$F123)+K123,-1)</f>
        <v>0</v>
      </c>
      <c r="M123" s="95">
        <f>ROUND((L123*$F123)+L123,-1)</f>
        <v>0</v>
      </c>
    </row>
    <row r="124" spans="1:13" s="182" customFormat="1" ht="12.75" customHeight="1" x14ac:dyDescent="0.2">
      <c r="A124" s="275"/>
      <c r="B124" s="276"/>
      <c r="C124" s="277" t="s">
        <v>144</v>
      </c>
      <c r="D124" s="278" t="s">
        <v>145</v>
      </c>
      <c r="E124" s="279"/>
      <c r="F124" s="280"/>
      <c r="G124" s="281" t="s">
        <v>100</v>
      </c>
      <c r="H124" s="63"/>
      <c r="I124" s="63"/>
      <c r="J124" s="254"/>
      <c r="K124" s="254"/>
      <c r="L124" s="254"/>
      <c r="M124" s="254"/>
    </row>
    <row r="125" spans="1:13" s="185" customFormat="1" ht="12.75" customHeight="1" x14ac:dyDescent="0.2">
      <c r="A125" s="117"/>
      <c r="B125" s="117">
        <v>319</v>
      </c>
      <c r="C125" s="271"/>
      <c r="D125" s="118" t="s">
        <v>210</v>
      </c>
      <c r="E125" s="119"/>
      <c r="F125" s="288"/>
      <c r="G125" s="289"/>
      <c r="H125" s="62">
        <f t="shared" ref="H125:M125" si="36">SUM(H126:H129)</f>
        <v>0</v>
      </c>
      <c r="I125" s="82">
        <f t="shared" si="36"/>
        <v>0</v>
      </c>
      <c r="J125" s="4">
        <f t="shared" si="36"/>
        <v>0</v>
      </c>
      <c r="K125" s="4">
        <f t="shared" si="36"/>
        <v>0</v>
      </c>
      <c r="L125" s="4">
        <f t="shared" si="36"/>
        <v>0</v>
      </c>
      <c r="M125" s="4">
        <f t="shared" si="36"/>
        <v>0</v>
      </c>
    </row>
    <row r="126" spans="1:13" ht="12.75" customHeight="1" x14ac:dyDescent="0.2">
      <c r="A126" s="120"/>
      <c r="B126" s="120"/>
      <c r="C126" s="272">
        <v>3190</v>
      </c>
      <c r="D126" s="273" t="s">
        <v>211</v>
      </c>
      <c r="E126" s="274"/>
      <c r="F126" s="280"/>
      <c r="G126" s="281" t="s">
        <v>100</v>
      </c>
      <c r="H126" s="7"/>
      <c r="I126" s="7"/>
      <c r="J126" s="7"/>
      <c r="K126" s="7"/>
      <c r="L126" s="7"/>
      <c r="M126" s="7"/>
    </row>
    <row r="127" spans="1:13" ht="12.75" customHeight="1" x14ac:dyDescent="0.2">
      <c r="A127" s="120"/>
      <c r="B127" s="120"/>
      <c r="C127" s="272">
        <v>3192</v>
      </c>
      <c r="D127" s="273" t="s">
        <v>212</v>
      </c>
      <c r="E127" s="274"/>
      <c r="F127" s="44"/>
      <c r="G127" s="39" t="s">
        <v>97</v>
      </c>
      <c r="H127" s="7"/>
      <c r="I127" s="7"/>
      <c r="J127" s="95">
        <f t="shared" ref="J127:M128" si="37">ROUND((I127*$F127)+I127,-1)</f>
        <v>0</v>
      </c>
      <c r="K127" s="95">
        <f t="shared" si="37"/>
        <v>0</v>
      </c>
      <c r="L127" s="95">
        <f t="shared" si="37"/>
        <v>0</v>
      </c>
      <c r="M127" s="95">
        <f t="shared" si="37"/>
        <v>0</v>
      </c>
    </row>
    <row r="128" spans="1:13" ht="12.75" customHeight="1" x14ac:dyDescent="0.2">
      <c r="A128" s="120"/>
      <c r="B128" s="120"/>
      <c r="C128" s="272">
        <v>3199</v>
      </c>
      <c r="D128" s="273" t="s">
        <v>213</v>
      </c>
      <c r="E128" s="274"/>
      <c r="F128" s="44"/>
      <c r="G128" s="39" t="s">
        <v>97</v>
      </c>
      <c r="H128" s="7"/>
      <c r="I128" s="7"/>
      <c r="J128" s="95">
        <f t="shared" si="37"/>
        <v>0</v>
      </c>
      <c r="K128" s="95">
        <f t="shared" si="37"/>
        <v>0</v>
      </c>
      <c r="L128" s="95">
        <f t="shared" si="37"/>
        <v>0</v>
      </c>
      <c r="M128" s="95">
        <f t="shared" si="37"/>
        <v>0</v>
      </c>
    </row>
    <row r="129" spans="1:14" s="182" customFormat="1" ht="12.75" customHeight="1" x14ac:dyDescent="0.2">
      <c r="A129" s="275"/>
      <c r="B129" s="276"/>
      <c r="C129" s="277" t="s">
        <v>144</v>
      </c>
      <c r="D129" s="278" t="s">
        <v>145</v>
      </c>
      <c r="E129" s="279"/>
      <c r="F129" s="280"/>
      <c r="G129" s="281" t="s">
        <v>100</v>
      </c>
      <c r="H129" s="63"/>
      <c r="I129" s="63"/>
      <c r="J129" s="254"/>
      <c r="K129" s="254"/>
      <c r="L129" s="254"/>
      <c r="M129" s="254"/>
    </row>
    <row r="130" spans="1:14" s="185" customFormat="1" ht="12.75" customHeight="1" x14ac:dyDescent="0.2">
      <c r="A130" s="114">
        <v>33</v>
      </c>
      <c r="B130" s="114"/>
      <c r="C130" s="270"/>
      <c r="D130" s="115" t="s">
        <v>214</v>
      </c>
      <c r="E130" s="116"/>
      <c r="F130" s="288"/>
      <c r="G130" s="289"/>
      <c r="H130" s="126">
        <f t="shared" ref="H130:M130" si="38">H131+H134</f>
        <v>0</v>
      </c>
      <c r="I130" s="127">
        <f t="shared" si="38"/>
        <v>0</v>
      </c>
      <c r="J130" s="128">
        <f t="shared" si="38"/>
        <v>0</v>
      </c>
      <c r="K130" s="128">
        <f t="shared" si="38"/>
        <v>0</v>
      </c>
      <c r="L130" s="128">
        <f t="shared" si="38"/>
        <v>0</v>
      </c>
      <c r="M130" s="128">
        <f t="shared" si="38"/>
        <v>0</v>
      </c>
    </row>
    <row r="131" spans="1:14" s="185" customFormat="1" ht="12.75" customHeight="1" x14ac:dyDescent="0.2">
      <c r="A131" s="117"/>
      <c r="B131" s="117">
        <v>330</v>
      </c>
      <c r="C131" s="271"/>
      <c r="D131" s="118" t="s">
        <v>215</v>
      </c>
      <c r="E131" s="119"/>
      <c r="F131" s="288"/>
      <c r="G131" s="289"/>
      <c r="H131" s="62">
        <f t="shared" ref="H131:M131" si="39">SUM(H132:H133)</f>
        <v>0</v>
      </c>
      <c r="I131" s="82">
        <f t="shared" si="39"/>
        <v>0</v>
      </c>
      <c r="J131" s="4">
        <f t="shared" si="39"/>
        <v>0</v>
      </c>
      <c r="K131" s="4">
        <f t="shared" si="39"/>
        <v>0</v>
      </c>
      <c r="L131" s="4">
        <f t="shared" si="39"/>
        <v>0</v>
      </c>
      <c r="M131" s="4">
        <f t="shared" si="39"/>
        <v>0</v>
      </c>
    </row>
    <row r="132" spans="1:14" ht="12.75" customHeight="1" x14ac:dyDescent="0.2">
      <c r="A132" s="120"/>
      <c r="B132" s="120"/>
      <c r="C132" s="272">
        <v>3300</v>
      </c>
      <c r="D132" s="273" t="s">
        <v>216</v>
      </c>
      <c r="E132" s="274"/>
      <c r="F132" s="44"/>
      <c r="G132" s="39" t="s">
        <v>97</v>
      </c>
      <c r="H132" s="7"/>
      <c r="I132" s="7"/>
      <c r="J132" s="95">
        <f>ROUND((I132*$F132)+I132,-1)</f>
        <v>0</v>
      </c>
      <c r="K132" s="95">
        <f>ROUND((J132*$F132)+J132,-1)</f>
        <v>0</v>
      </c>
      <c r="L132" s="95">
        <f>ROUND((K132*$F132)+K132,-1)</f>
        <v>0</v>
      </c>
      <c r="M132" s="95">
        <f>ROUND((L132*$F132)+L132,-1)</f>
        <v>0</v>
      </c>
      <c r="N132" s="290"/>
    </row>
    <row r="133" spans="1:14" ht="12.75" customHeight="1" x14ac:dyDescent="0.2">
      <c r="A133" s="120"/>
      <c r="B133" s="120"/>
      <c r="C133" s="272">
        <v>3301</v>
      </c>
      <c r="D133" s="273" t="s">
        <v>217</v>
      </c>
      <c r="E133" s="274"/>
      <c r="F133" s="280"/>
      <c r="G133" s="281" t="s">
        <v>100</v>
      </c>
      <c r="H133" s="7"/>
      <c r="I133" s="7"/>
      <c r="J133" s="7"/>
      <c r="K133" s="7"/>
      <c r="L133" s="7"/>
      <c r="M133" s="7"/>
    </row>
    <row r="134" spans="1:14" s="185" customFormat="1" ht="12.75" customHeight="1" x14ac:dyDescent="0.2">
      <c r="A134" s="117"/>
      <c r="B134" s="117">
        <v>332</v>
      </c>
      <c r="C134" s="271"/>
      <c r="D134" s="118" t="s">
        <v>218</v>
      </c>
      <c r="E134" s="119"/>
      <c r="F134" s="288"/>
      <c r="G134" s="289"/>
      <c r="H134" s="62">
        <f t="shared" ref="H134:M134" si="40">SUM(H135:H136)</f>
        <v>0</v>
      </c>
      <c r="I134" s="82">
        <f t="shared" si="40"/>
        <v>0</v>
      </c>
      <c r="J134" s="4">
        <f t="shared" si="40"/>
        <v>0</v>
      </c>
      <c r="K134" s="4">
        <f t="shared" si="40"/>
        <v>0</v>
      </c>
      <c r="L134" s="4">
        <f t="shared" si="40"/>
        <v>0</v>
      </c>
      <c r="M134" s="4">
        <f t="shared" si="40"/>
        <v>0</v>
      </c>
    </row>
    <row r="135" spans="1:14" ht="12.75" customHeight="1" x14ac:dyDescent="0.2">
      <c r="A135" s="120"/>
      <c r="B135" s="120"/>
      <c r="C135" s="272">
        <v>3320</v>
      </c>
      <c r="D135" s="273" t="s">
        <v>219</v>
      </c>
      <c r="E135" s="274"/>
      <c r="F135" s="44"/>
      <c r="G135" s="289" t="s">
        <v>97</v>
      </c>
      <c r="H135" s="7"/>
      <c r="I135" s="7"/>
      <c r="J135" s="95">
        <f>ROUND((I135*$F135)+I135,-1)</f>
        <v>0</v>
      </c>
      <c r="K135" s="95">
        <f>ROUND((J135*$F135)+J135,-1)</f>
        <v>0</v>
      </c>
      <c r="L135" s="95">
        <f>ROUND((K135*$F135)+K135,-1)</f>
        <v>0</v>
      </c>
      <c r="M135" s="95">
        <f>ROUND((L135*$F135)+L135,-1)</f>
        <v>0</v>
      </c>
    </row>
    <row r="136" spans="1:14" ht="12.75" customHeight="1" x14ac:dyDescent="0.2">
      <c r="A136" s="120"/>
      <c r="B136" s="120"/>
      <c r="C136" s="272">
        <v>3321</v>
      </c>
      <c r="D136" s="273" t="s">
        <v>220</v>
      </c>
      <c r="E136" s="274"/>
      <c r="F136" s="280"/>
      <c r="G136" s="281" t="s">
        <v>100</v>
      </c>
      <c r="H136" s="7"/>
      <c r="I136" s="7"/>
      <c r="J136" s="7"/>
      <c r="K136" s="7"/>
      <c r="L136" s="7"/>
      <c r="M136" s="7"/>
    </row>
    <row r="137" spans="1:14" s="185" customFormat="1" ht="12.75" customHeight="1" x14ac:dyDescent="0.2">
      <c r="A137" s="114">
        <v>34</v>
      </c>
      <c r="B137" s="114"/>
      <c r="C137" s="270"/>
      <c r="D137" s="115" t="s">
        <v>221</v>
      </c>
      <c r="E137" s="116"/>
      <c r="F137" s="288"/>
      <c r="G137" s="289"/>
      <c r="H137" s="126">
        <f t="shared" ref="H137:M137" si="41">H138+H143+H147+H150+H155+H159</f>
        <v>0</v>
      </c>
      <c r="I137" s="127">
        <f t="shared" si="41"/>
        <v>0</v>
      </c>
      <c r="J137" s="128">
        <f t="shared" si="41"/>
        <v>0</v>
      </c>
      <c r="K137" s="128">
        <f t="shared" si="41"/>
        <v>0</v>
      </c>
      <c r="L137" s="128">
        <f t="shared" si="41"/>
        <v>0</v>
      </c>
      <c r="M137" s="128">
        <f t="shared" si="41"/>
        <v>0</v>
      </c>
    </row>
    <row r="138" spans="1:14" s="185" customFormat="1" ht="12.75" customHeight="1" x14ac:dyDescent="0.2">
      <c r="A138" s="117"/>
      <c r="B138" s="117">
        <v>340</v>
      </c>
      <c r="C138" s="271"/>
      <c r="D138" s="118" t="s">
        <v>222</v>
      </c>
      <c r="E138" s="119"/>
      <c r="F138" s="288"/>
      <c r="G138" s="289"/>
      <c r="H138" s="62">
        <f t="shared" ref="H138:M138" si="42">SUM(H139:H142)</f>
        <v>0</v>
      </c>
      <c r="I138" s="82">
        <f t="shared" si="42"/>
        <v>0</v>
      </c>
      <c r="J138" s="4">
        <f t="shared" si="42"/>
        <v>0</v>
      </c>
      <c r="K138" s="4">
        <f t="shared" si="42"/>
        <v>0</v>
      </c>
      <c r="L138" s="4">
        <f t="shared" si="42"/>
        <v>0</v>
      </c>
      <c r="M138" s="4">
        <f t="shared" si="42"/>
        <v>0</v>
      </c>
    </row>
    <row r="139" spans="1:14" ht="12.75" customHeight="1" x14ac:dyDescent="0.2">
      <c r="A139" s="120"/>
      <c r="B139" s="120"/>
      <c r="C139" s="272">
        <v>3401</v>
      </c>
      <c r="D139" s="273" t="s">
        <v>223</v>
      </c>
      <c r="E139" s="274"/>
      <c r="F139" s="44"/>
      <c r="G139" s="39" t="s">
        <v>97</v>
      </c>
      <c r="H139" s="7"/>
      <c r="I139" s="7"/>
      <c r="J139" s="95">
        <f t="shared" ref="J139:M141" si="43">ROUND((I139*$F139)+I139,-1)</f>
        <v>0</v>
      </c>
      <c r="K139" s="95">
        <f t="shared" si="43"/>
        <v>0</v>
      </c>
      <c r="L139" s="95">
        <f t="shared" si="43"/>
        <v>0</v>
      </c>
      <c r="M139" s="95">
        <f t="shared" si="43"/>
        <v>0</v>
      </c>
    </row>
    <row r="140" spans="1:14" ht="12.75" customHeight="1" x14ac:dyDescent="0.2">
      <c r="A140" s="120"/>
      <c r="B140" s="120"/>
      <c r="C140" s="272">
        <v>3406</v>
      </c>
      <c r="D140" s="273" t="s">
        <v>224</v>
      </c>
      <c r="E140" s="274"/>
      <c r="F140" s="44"/>
      <c r="G140" s="39" t="s">
        <v>97</v>
      </c>
      <c r="H140" s="7"/>
      <c r="I140" s="7"/>
      <c r="J140" s="95">
        <f t="shared" si="43"/>
        <v>0</v>
      </c>
      <c r="K140" s="95">
        <f t="shared" si="43"/>
        <v>0</v>
      </c>
      <c r="L140" s="95">
        <f t="shared" si="43"/>
        <v>0</v>
      </c>
      <c r="M140" s="95">
        <f t="shared" si="43"/>
        <v>0</v>
      </c>
      <c r="N140" s="290"/>
    </row>
    <row r="141" spans="1:14" ht="12.75" customHeight="1" x14ac:dyDescent="0.2">
      <c r="A141" s="120"/>
      <c r="B141" s="120"/>
      <c r="C141" s="272">
        <v>3409</v>
      </c>
      <c r="D141" s="273" t="s">
        <v>225</v>
      </c>
      <c r="E141" s="274"/>
      <c r="F141" s="44"/>
      <c r="G141" s="39" t="s">
        <v>97</v>
      </c>
      <c r="H141" s="7"/>
      <c r="I141" s="7"/>
      <c r="J141" s="95">
        <f t="shared" si="43"/>
        <v>0</v>
      </c>
      <c r="K141" s="95">
        <f t="shared" si="43"/>
        <v>0</v>
      </c>
      <c r="L141" s="95">
        <f t="shared" si="43"/>
        <v>0</v>
      </c>
      <c r="M141" s="95">
        <f t="shared" si="43"/>
        <v>0</v>
      </c>
    </row>
    <row r="142" spans="1:14" s="182" customFormat="1" ht="12.75" customHeight="1" x14ac:dyDescent="0.2">
      <c r="A142" s="275"/>
      <c r="B142" s="276"/>
      <c r="C142" s="277" t="s">
        <v>144</v>
      </c>
      <c r="D142" s="278" t="s">
        <v>145</v>
      </c>
      <c r="E142" s="279"/>
      <c r="F142" s="280"/>
      <c r="G142" s="281" t="s">
        <v>100</v>
      </c>
      <c r="H142" s="63"/>
      <c r="I142" s="63"/>
      <c r="J142" s="254"/>
      <c r="K142" s="254"/>
      <c r="L142" s="254"/>
      <c r="M142" s="254"/>
    </row>
    <row r="143" spans="1:14" s="185" customFormat="1" ht="12.75" customHeight="1" x14ac:dyDescent="0.2">
      <c r="A143" s="117"/>
      <c r="B143" s="117">
        <v>341</v>
      </c>
      <c r="C143" s="271"/>
      <c r="D143" s="118" t="s">
        <v>226</v>
      </c>
      <c r="E143" s="119"/>
      <c r="F143" s="288"/>
      <c r="G143" s="289"/>
      <c r="H143" s="62">
        <f t="shared" ref="H143:M143" si="44">SUM(H144:H146)</f>
        <v>0</v>
      </c>
      <c r="I143" s="82">
        <f t="shared" si="44"/>
        <v>0</v>
      </c>
      <c r="J143" s="4">
        <f t="shared" si="44"/>
        <v>0</v>
      </c>
      <c r="K143" s="4">
        <f t="shared" si="44"/>
        <v>0</v>
      </c>
      <c r="L143" s="4">
        <f t="shared" si="44"/>
        <v>0</v>
      </c>
      <c r="M143" s="4">
        <f t="shared" si="44"/>
        <v>0</v>
      </c>
    </row>
    <row r="144" spans="1:14" ht="12.75" customHeight="1" x14ac:dyDescent="0.2">
      <c r="A144" s="120"/>
      <c r="B144" s="120"/>
      <c r="C144" s="272">
        <v>3410</v>
      </c>
      <c r="D144" s="273" t="s">
        <v>227</v>
      </c>
      <c r="E144" s="274"/>
      <c r="F144" s="280"/>
      <c r="G144" s="121" t="s">
        <v>100</v>
      </c>
      <c r="H144" s="7"/>
      <c r="I144" s="7"/>
      <c r="J144" s="7"/>
      <c r="K144" s="7"/>
      <c r="L144" s="7"/>
      <c r="M144" s="7"/>
    </row>
    <row r="145" spans="1:13" ht="12.75" customHeight="1" x14ac:dyDescent="0.2">
      <c r="A145" s="120"/>
      <c r="B145" s="120"/>
      <c r="C145" s="272">
        <v>3411</v>
      </c>
      <c r="D145" s="273" t="s">
        <v>228</v>
      </c>
      <c r="E145" s="274"/>
      <c r="F145" s="280"/>
      <c r="G145" s="121" t="s">
        <v>100</v>
      </c>
      <c r="H145" s="7"/>
      <c r="I145" s="7"/>
      <c r="J145" s="7"/>
      <c r="K145" s="7"/>
      <c r="L145" s="7"/>
      <c r="M145" s="7"/>
    </row>
    <row r="146" spans="1:13" ht="12.75" customHeight="1" x14ac:dyDescent="0.2">
      <c r="A146" s="120"/>
      <c r="B146" s="120"/>
      <c r="C146" s="272">
        <v>3419</v>
      </c>
      <c r="D146" s="273" t="s">
        <v>229</v>
      </c>
      <c r="E146" s="274"/>
      <c r="F146" s="280"/>
      <c r="G146" s="121" t="s">
        <v>100</v>
      </c>
      <c r="H146" s="7"/>
      <c r="I146" s="7"/>
      <c r="J146" s="7"/>
      <c r="K146" s="7"/>
      <c r="L146" s="7"/>
      <c r="M146" s="7"/>
    </row>
    <row r="147" spans="1:13" s="185" customFormat="1" ht="12.75" customHeight="1" x14ac:dyDescent="0.2">
      <c r="A147" s="117"/>
      <c r="B147" s="117">
        <v>342</v>
      </c>
      <c r="C147" s="271"/>
      <c r="D147" s="118" t="s">
        <v>230</v>
      </c>
      <c r="E147" s="119"/>
      <c r="F147" s="288"/>
      <c r="G147" s="289"/>
      <c r="H147" s="62">
        <f t="shared" ref="H147:M147" si="45">SUM(H148:H149)</f>
        <v>0</v>
      </c>
      <c r="I147" s="82">
        <f t="shared" si="45"/>
        <v>0</v>
      </c>
      <c r="J147" s="4">
        <f t="shared" si="45"/>
        <v>0</v>
      </c>
      <c r="K147" s="128">
        <f t="shared" si="45"/>
        <v>0</v>
      </c>
      <c r="L147" s="128">
        <f t="shared" si="45"/>
        <v>0</v>
      </c>
      <c r="M147" s="128">
        <f t="shared" si="45"/>
        <v>0</v>
      </c>
    </row>
    <row r="148" spans="1:13" ht="12.75" customHeight="1" x14ac:dyDescent="0.2">
      <c r="A148" s="120"/>
      <c r="B148" s="120"/>
      <c r="C148" s="272">
        <v>3420</v>
      </c>
      <c r="D148" s="273" t="s">
        <v>231</v>
      </c>
      <c r="E148" s="274"/>
      <c r="F148" s="144"/>
      <c r="G148" s="39" t="s">
        <v>97</v>
      </c>
      <c r="H148" s="7"/>
      <c r="I148" s="7"/>
      <c r="J148" s="95">
        <f>ROUND((I148*$F148)+I148,-1)</f>
        <v>0</v>
      </c>
      <c r="K148" s="95">
        <f>ROUND((J148*$F148)+J148,-1)</f>
        <v>0</v>
      </c>
      <c r="L148" s="95">
        <f>ROUND((K148*$F148)+K148,-1)</f>
        <v>0</v>
      </c>
      <c r="M148" s="95">
        <f>ROUND((L148*$F148)+L148,-1)</f>
        <v>0</v>
      </c>
    </row>
    <row r="149" spans="1:13" s="182" customFormat="1" ht="12.75" customHeight="1" x14ac:dyDescent="0.2">
      <c r="A149" s="275"/>
      <c r="B149" s="276"/>
      <c r="C149" s="277" t="s">
        <v>144</v>
      </c>
      <c r="D149" s="278" t="s">
        <v>145</v>
      </c>
      <c r="E149" s="279"/>
      <c r="F149" s="291"/>
      <c r="G149" s="281" t="s">
        <v>100</v>
      </c>
      <c r="H149" s="63"/>
      <c r="I149" s="63"/>
      <c r="J149" s="254"/>
      <c r="K149" s="254"/>
      <c r="L149" s="254"/>
      <c r="M149" s="254"/>
    </row>
    <row r="150" spans="1:13" s="185" customFormat="1" ht="12.75" customHeight="1" x14ac:dyDescent="0.2">
      <c r="A150" s="117"/>
      <c r="B150" s="117">
        <v>343</v>
      </c>
      <c r="C150" s="271"/>
      <c r="D150" s="118" t="s">
        <v>232</v>
      </c>
      <c r="E150" s="119"/>
      <c r="F150" s="288"/>
      <c r="G150" s="289"/>
      <c r="H150" s="62">
        <f t="shared" ref="H150:M150" si="46">SUM(H151:H154)</f>
        <v>0</v>
      </c>
      <c r="I150" s="82">
        <f t="shared" si="46"/>
        <v>0</v>
      </c>
      <c r="J150" s="4">
        <f t="shared" si="46"/>
        <v>0</v>
      </c>
      <c r="K150" s="128">
        <f t="shared" si="46"/>
        <v>0</v>
      </c>
      <c r="L150" s="128">
        <f t="shared" si="46"/>
        <v>0</v>
      </c>
      <c r="M150" s="128">
        <f t="shared" si="46"/>
        <v>0</v>
      </c>
    </row>
    <row r="151" spans="1:13" ht="12.75" customHeight="1" x14ac:dyDescent="0.2">
      <c r="A151" s="120"/>
      <c r="B151" s="120"/>
      <c r="C151" s="272">
        <v>3430</v>
      </c>
      <c r="D151" s="273" t="s">
        <v>233</v>
      </c>
      <c r="E151" s="274"/>
      <c r="F151" s="144"/>
      <c r="G151" s="39" t="s">
        <v>97</v>
      </c>
      <c r="H151" s="7"/>
      <c r="I151" s="7"/>
      <c r="J151" s="95">
        <f t="shared" ref="J151:M153" si="47">ROUND((I151*$F151)+I151,-1)</f>
        <v>0</v>
      </c>
      <c r="K151" s="95">
        <f t="shared" si="47"/>
        <v>0</v>
      </c>
      <c r="L151" s="95">
        <f t="shared" si="47"/>
        <v>0</v>
      </c>
      <c r="M151" s="95">
        <f t="shared" si="47"/>
        <v>0</v>
      </c>
    </row>
    <row r="152" spans="1:13" ht="12.75" customHeight="1" x14ac:dyDescent="0.2">
      <c r="A152" s="120"/>
      <c r="B152" s="120"/>
      <c r="C152" s="272">
        <v>3431</v>
      </c>
      <c r="D152" s="273" t="s">
        <v>234</v>
      </c>
      <c r="E152" s="274"/>
      <c r="F152" s="144"/>
      <c r="G152" s="39" t="s">
        <v>97</v>
      </c>
      <c r="H152" s="7"/>
      <c r="I152" s="7"/>
      <c r="J152" s="95">
        <f t="shared" si="47"/>
        <v>0</v>
      </c>
      <c r="K152" s="95">
        <f t="shared" si="47"/>
        <v>0</v>
      </c>
      <c r="L152" s="95">
        <f t="shared" si="47"/>
        <v>0</v>
      </c>
      <c r="M152" s="95">
        <f t="shared" si="47"/>
        <v>0</v>
      </c>
    </row>
    <row r="153" spans="1:13" ht="12.75" customHeight="1" x14ac:dyDescent="0.2">
      <c r="A153" s="120"/>
      <c r="B153" s="120"/>
      <c r="C153" s="272">
        <v>3439</v>
      </c>
      <c r="D153" s="273" t="s">
        <v>235</v>
      </c>
      <c r="E153" s="274"/>
      <c r="F153" s="144"/>
      <c r="G153" s="39" t="s">
        <v>97</v>
      </c>
      <c r="H153" s="7"/>
      <c r="I153" s="7"/>
      <c r="J153" s="95">
        <f t="shared" si="47"/>
        <v>0</v>
      </c>
      <c r="K153" s="95">
        <f t="shared" si="47"/>
        <v>0</v>
      </c>
      <c r="L153" s="95">
        <f t="shared" si="47"/>
        <v>0</v>
      </c>
      <c r="M153" s="95">
        <f t="shared" si="47"/>
        <v>0</v>
      </c>
    </row>
    <row r="154" spans="1:13" s="182" customFormat="1" ht="12.75" customHeight="1" x14ac:dyDescent="0.2">
      <c r="A154" s="275"/>
      <c r="B154" s="276"/>
      <c r="C154" s="277" t="s">
        <v>144</v>
      </c>
      <c r="D154" s="278" t="s">
        <v>145</v>
      </c>
      <c r="E154" s="279"/>
      <c r="F154" s="291"/>
      <c r="G154" s="281" t="s">
        <v>100</v>
      </c>
      <c r="H154" s="63"/>
      <c r="I154" s="63"/>
      <c r="J154" s="254"/>
      <c r="K154" s="254"/>
      <c r="L154" s="254"/>
      <c r="M154" s="254"/>
    </row>
    <row r="155" spans="1:13" s="185" customFormat="1" ht="12.75" customHeight="1" x14ac:dyDescent="0.2">
      <c r="A155" s="117"/>
      <c r="B155" s="117">
        <v>344</v>
      </c>
      <c r="C155" s="271"/>
      <c r="D155" s="118" t="s">
        <v>236</v>
      </c>
      <c r="E155" s="119"/>
      <c r="F155" s="288"/>
      <c r="G155" s="289"/>
      <c r="H155" s="62">
        <f t="shared" ref="H155:M155" si="48">SUM(H156:H158)</f>
        <v>0</v>
      </c>
      <c r="I155" s="82">
        <f t="shared" si="48"/>
        <v>0</v>
      </c>
      <c r="J155" s="4">
        <f t="shared" si="48"/>
        <v>0</v>
      </c>
      <c r="K155" s="128">
        <f t="shared" si="48"/>
        <v>0</v>
      </c>
      <c r="L155" s="128">
        <f t="shared" si="48"/>
        <v>0</v>
      </c>
      <c r="M155" s="128">
        <f t="shared" si="48"/>
        <v>0</v>
      </c>
    </row>
    <row r="156" spans="1:13" ht="12.75" customHeight="1" x14ac:dyDescent="0.2">
      <c r="A156" s="120"/>
      <c r="B156" s="120"/>
      <c r="C156" s="272">
        <v>3440</v>
      </c>
      <c r="D156" s="273" t="s">
        <v>237</v>
      </c>
      <c r="E156" s="274"/>
      <c r="F156" s="292"/>
      <c r="G156" s="121" t="s">
        <v>100</v>
      </c>
      <c r="H156" s="7"/>
      <c r="I156" s="7"/>
      <c r="J156" s="7"/>
      <c r="K156" s="7"/>
      <c r="L156" s="7"/>
      <c r="M156" s="7"/>
    </row>
    <row r="157" spans="1:13" ht="12.75" customHeight="1" x14ac:dyDescent="0.2">
      <c r="A157" s="120"/>
      <c r="B157" s="120"/>
      <c r="C157" s="272">
        <v>3441</v>
      </c>
      <c r="D157" s="273" t="s">
        <v>238</v>
      </c>
      <c r="E157" s="274"/>
      <c r="F157" s="292"/>
      <c r="G157" s="121" t="s">
        <v>100</v>
      </c>
      <c r="H157" s="7"/>
      <c r="I157" s="7"/>
      <c r="J157" s="7"/>
      <c r="K157" s="7"/>
      <c r="L157" s="7"/>
      <c r="M157" s="7"/>
    </row>
    <row r="158" spans="1:13" ht="12.75" customHeight="1" x14ac:dyDescent="0.2">
      <c r="A158" s="120"/>
      <c r="B158" s="120"/>
      <c r="C158" s="272">
        <v>3449</v>
      </c>
      <c r="D158" s="273" t="s">
        <v>239</v>
      </c>
      <c r="E158" s="274"/>
      <c r="F158" s="292"/>
      <c r="G158" s="121" t="s">
        <v>100</v>
      </c>
      <c r="H158" s="7"/>
      <c r="I158" s="7"/>
      <c r="J158" s="7"/>
      <c r="K158" s="7"/>
      <c r="L158" s="7"/>
      <c r="M158" s="7"/>
    </row>
    <row r="159" spans="1:13" s="185" customFormat="1" ht="12.75" customHeight="1" x14ac:dyDescent="0.2">
      <c r="A159" s="117"/>
      <c r="B159" s="117">
        <v>349</v>
      </c>
      <c r="C159" s="271"/>
      <c r="D159" s="118" t="s">
        <v>240</v>
      </c>
      <c r="E159" s="119"/>
      <c r="F159" s="288"/>
      <c r="G159" s="289"/>
      <c r="H159" s="62">
        <f t="shared" ref="H159:M159" si="49">SUM(H160:H161)</f>
        <v>0</v>
      </c>
      <c r="I159" s="82">
        <f t="shared" si="49"/>
        <v>0</v>
      </c>
      <c r="J159" s="4">
        <f t="shared" si="49"/>
        <v>0</v>
      </c>
      <c r="K159" s="128">
        <f t="shared" si="49"/>
        <v>0</v>
      </c>
      <c r="L159" s="128">
        <f t="shared" si="49"/>
        <v>0</v>
      </c>
      <c r="M159" s="128">
        <f t="shared" si="49"/>
        <v>0</v>
      </c>
    </row>
    <row r="160" spans="1:13" ht="12.75" customHeight="1" x14ac:dyDescent="0.2">
      <c r="A160" s="120"/>
      <c r="B160" s="120"/>
      <c r="C160" s="272">
        <v>3499</v>
      </c>
      <c r="D160" s="273" t="s">
        <v>241</v>
      </c>
      <c r="E160" s="274"/>
      <c r="F160" s="144"/>
      <c r="G160" s="39" t="s">
        <v>97</v>
      </c>
      <c r="H160" s="7"/>
      <c r="I160" s="7"/>
      <c r="J160" s="95">
        <f>ROUND((I160*$F160)+I160,-1)</f>
        <v>0</v>
      </c>
      <c r="K160" s="95">
        <f>ROUND((J160*$F160)+J160,-1)</f>
        <v>0</v>
      </c>
      <c r="L160" s="95">
        <f>ROUND((K160*$F160)+K160,-1)</f>
        <v>0</v>
      </c>
      <c r="M160" s="95">
        <f>ROUND((L160*$F160)+L160,-1)</f>
        <v>0</v>
      </c>
    </row>
    <row r="161" spans="1:13" s="182" customFormat="1" ht="12.75" customHeight="1" x14ac:dyDescent="0.2">
      <c r="A161" s="275"/>
      <c r="B161" s="276"/>
      <c r="C161" s="277" t="s">
        <v>144</v>
      </c>
      <c r="D161" s="278" t="s">
        <v>145</v>
      </c>
      <c r="E161" s="279"/>
      <c r="F161" s="291"/>
      <c r="G161" s="281" t="s">
        <v>100</v>
      </c>
      <c r="H161" s="63"/>
      <c r="I161" s="63"/>
      <c r="J161" s="254"/>
      <c r="K161" s="254"/>
      <c r="L161" s="254"/>
      <c r="M161" s="254"/>
    </row>
    <row r="162" spans="1:13" s="185" customFormat="1" ht="12.75" customHeight="1" x14ac:dyDescent="0.2">
      <c r="A162" s="114">
        <v>35</v>
      </c>
      <c r="B162" s="114"/>
      <c r="C162" s="270"/>
      <c r="D162" s="115" t="s">
        <v>242</v>
      </c>
      <c r="E162" s="116"/>
      <c r="F162" s="288"/>
      <c r="G162" s="289"/>
      <c r="H162" s="126">
        <f t="shared" ref="H162:M162" si="50">H163+H168</f>
        <v>0</v>
      </c>
      <c r="I162" s="127">
        <f t="shared" si="50"/>
        <v>0</v>
      </c>
      <c r="J162" s="128">
        <f t="shared" si="50"/>
        <v>0</v>
      </c>
      <c r="K162" s="128">
        <f t="shared" si="50"/>
        <v>0</v>
      </c>
      <c r="L162" s="128">
        <f t="shared" si="50"/>
        <v>0</v>
      </c>
      <c r="M162" s="128">
        <f t="shared" si="50"/>
        <v>0</v>
      </c>
    </row>
    <row r="163" spans="1:13" s="185" customFormat="1" ht="12.75" customHeight="1" x14ac:dyDescent="0.2">
      <c r="A163" s="117"/>
      <c r="B163" s="117">
        <v>350</v>
      </c>
      <c r="C163" s="271"/>
      <c r="D163" s="118" t="s">
        <v>243</v>
      </c>
      <c r="E163" s="119"/>
      <c r="F163" s="288"/>
      <c r="G163" s="289"/>
      <c r="H163" s="62">
        <f t="shared" ref="H163:M163" si="51">SUM(H164:H167)</f>
        <v>0</v>
      </c>
      <c r="I163" s="82">
        <f t="shared" si="51"/>
        <v>0</v>
      </c>
      <c r="J163" s="4">
        <f t="shared" si="51"/>
        <v>0</v>
      </c>
      <c r="K163" s="128">
        <f t="shared" si="51"/>
        <v>0</v>
      </c>
      <c r="L163" s="128">
        <f t="shared" si="51"/>
        <v>0</v>
      </c>
      <c r="M163" s="128">
        <f t="shared" si="51"/>
        <v>0</v>
      </c>
    </row>
    <row r="164" spans="1:13" ht="12.75" customHeight="1" x14ac:dyDescent="0.2">
      <c r="A164" s="120"/>
      <c r="B164" s="120"/>
      <c r="C164" s="272">
        <v>3500</v>
      </c>
      <c r="D164" s="273" t="s">
        <v>244</v>
      </c>
      <c r="E164" s="274"/>
      <c r="F164" s="292"/>
      <c r="G164" s="121" t="s">
        <v>100</v>
      </c>
      <c r="H164" s="7"/>
      <c r="I164" s="7"/>
      <c r="J164" s="7"/>
      <c r="K164" s="7"/>
      <c r="L164" s="7"/>
      <c r="M164" s="7"/>
    </row>
    <row r="165" spans="1:13" ht="12.75" customHeight="1" x14ac:dyDescent="0.2">
      <c r="A165" s="120"/>
      <c r="B165" s="120"/>
      <c r="C165" s="272">
        <v>3501</v>
      </c>
      <c r="D165" s="273" t="s">
        <v>245</v>
      </c>
      <c r="E165" s="274"/>
      <c r="F165" s="292"/>
      <c r="G165" s="121" t="s">
        <v>100</v>
      </c>
      <c r="H165" s="7"/>
      <c r="I165" s="7"/>
      <c r="J165" s="7"/>
      <c r="K165" s="7"/>
      <c r="L165" s="7"/>
      <c r="M165" s="7"/>
    </row>
    <row r="166" spans="1:13" ht="12.75" customHeight="1" x14ac:dyDescent="0.2">
      <c r="A166" s="120"/>
      <c r="B166" s="120"/>
      <c r="C166" s="272">
        <v>3502</v>
      </c>
      <c r="D166" s="273" t="s">
        <v>246</v>
      </c>
      <c r="E166" s="274"/>
      <c r="F166" s="292"/>
      <c r="G166" s="121" t="s">
        <v>100</v>
      </c>
      <c r="H166" s="7"/>
      <c r="I166" s="7"/>
      <c r="J166" s="7"/>
      <c r="K166" s="7"/>
      <c r="L166" s="7"/>
      <c r="M166" s="7"/>
    </row>
    <row r="167" spans="1:13" ht="12.75" customHeight="1" x14ac:dyDescent="0.2">
      <c r="A167" s="120"/>
      <c r="B167" s="120"/>
      <c r="C167" s="272">
        <v>3503</v>
      </c>
      <c r="D167" s="273" t="s">
        <v>247</v>
      </c>
      <c r="E167" s="274"/>
      <c r="F167" s="292"/>
      <c r="G167" s="121" t="s">
        <v>100</v>
      </c>
      <c r="H167" s="7"/>
      <c r="I167" s="7"/>
      <c r="J167" s="7"/>
      <c r="K167" s="7"/>
      <c r="L167" s="7"/>
      <c r="M167" s="7"/>
    </row>
    <row r="168" spans="1:13" s="185" customFormat="1" ht="12.75" customHeight="1" x14ac:dyDescent="0.2">
      <c r="A168" s="117"/>
      <c r="B168" s="117">
        <v>351</v>
      </c>
      <c r="C168" s="271"/>
      <c r="D168" s="118" t="s">
        <v>248</v>
      </c>
      <c r="E168" s="119"/>
      <c r="F168" s="288"/>
      <c r="G168" s="289"/>
      <c r="H168" s="62">
        <f t="shared" ref="H168:M168" si="52">SUM(H169:H171)</f>
        <v>0</v>
      </c>
      <c r="I168" s="82">
        <f t="shared" si="52"/>
        <v>0</v>
      </c>
      <c r="J168" s="128">
        <f t="shared" si="52"/>
        <v>0</v>
      </c>
      <c r="K168" s="128">
        <f t="shared" si="52"/>
        <v>0</v>
      </c>
      <c r="L168" s="128">
        <f t="shared" si="52"/>
        <v>0</v>
      </c>
      <c r="M168" s="128">
        <f t="shared" si="52"/>
        <v>0</v>
      </c>
    </row>
    <row r="169" spans="1:13" ht="12.75" customHeight="1" x14ac:dyDescent="0.2">
      <c r="A169" s="120"/>
      <c r="B169" s="120"/>
      <c r="C169" s="272">
        <v>3510</v>
      </c>
      <c r="D169" s="273" t="s">
        <v>249</v>
      </c>
      <c r="E169" s="274"/>
      <c r="F169" s="292"/>
      <c r="G169" s="121" t="s">
        <v>100</v>
      </c>
      <c r="H169" s="7"/>
      <c r="I169" s="7"/>
      <c r="J169" s="7"/>
      <c r="K169" s="7"/>
      <c r="L169" s="7"/>
      <c r="M169" s="7"/>
    </row>
    <row r="170" spans="1:13" ht="12.75" customHeight="1" x14ac:dyDescent="0.2">
      <c r="A170" s="120"/>
      <c r="B170" s="120"/>
      <c r="C170" s="272">
        <v>3511</v>
      </c>
      <c r="D170" s="273" t="s">
        <v>250</v>
      </c>
      <c r="E170" s="274"/>
      <c r="F170" s="292"/>
      <c r="G170" s="121" t="s">
        <v>100</v>
      </c>
      <c r="H170" s="7"/>
      <c r="I170" s="7"/>
      <c r="J170" s="7"/>
      <c r="K170" s="7"/>
      <c r="L170" s="7"/>
      <c r="M170" s="7"/>
    </row>
    <row r="171" spans="1:13" ht="12.75" customHeight="1" x14ac:dyDescent="0.2">
      <c r="A171" s="120"/>
      <c r="B171" s="120"/>
      <c r="C171" s="272">
        <v>3512</v>
      </c>
      <c r="D171" s="273" t="s">
        <v>251</v>
      </c>
      <c r="E171" s="274"/>
      <c r="F171" s="292"/>
      <c r="G171" s="121" t="s">
        <v>100</v>
      </c>
      <c r="H171" s="7"/>
      <c r="I171" s="7"/>
      <c r="J171" s="7"/>
      <c r="K171" s="7"/>
      <c r="L171" s="7"/>
      <c r="M171" s="7"/>
    </row>
    <row r="172" spans="1:13" s="185" customFormat="1" ht="12.75" customHeight="1" x14ac:dyDescent="0.2">
      <c r="A172" s="114">
        <v>36</v>
      </c>
      <c r="B172" s="114"/>
      <c r="C172" s="270"/>
      <c r="D172" s="115" t="s">
        <v>252</v>
      </c>
      <c r="E172" s="116"/>
      <c r="F172" s="288"/>
      <c r="G172" s="289"/>
      <c r="H172" s="126">
        <f t="shared" ref="H172:M172" si="53">H173+H175+H181+H189</f>
        <v>0</v>
      </c>
      <c r="I172" s="127">
        <f t="shared" si="53"/>
        <v>0</v>
      </c>
      <c r="J172" s="128">
        <f t="shared" si="53"/>
        <v>0</v>
      </c>
      <c r="K172" s="128">
        <f t="shared" si="53"/>
        <v>0</v>
      </c>
      <c r="L172" s="128">
        <f t="shared" si="53"/>
        <v>0</v>
      </c>
      <c r="M172" s="128">
        <f t="shared" si="53"/>
        <v>0</v>
      </c>
    </row>
    <row r="173" spans="1:13" s="185" customFormat="1" ht="12.75" customHeight="1" x14ac:dyDescent="0.2">
      <c r="A173" s="117"/>
      <c r="B173" s="117">
        <v>360</v>
      </c>
      <c r="C173" s="271"/>
      <c r="D173" s="118" t="s">
        <v>253</v>
      </c>
      <c r="E173" s="119"/>
      <c r="F173" s="288"/>
      <c r="G173" s="289"/>
      <c r="H173" s="62">
        <f t="shared" ref="H173:M173" si="54">SUM(H174)</f>
        <v>0</v>
      </c>
      <c r="I173" s="82">
        <f t="shared" si="54"/>
        <v>0</v>
      </c>
      <c r="J173" s="4">
        <f t="shared" si="54"/>
        <v>0</v>
      </c>
      <c r="K173" s="128">
        <f t="shared" si="54"/>
        <v>0</v>
      </c>
      <c r="L173" s="128">
        <f t="shared" si="54"/>
        <v>0</v>
      </c>
      <c r="M173" s="128">
        <f t="shared" si="54"/>
        <v>0</v>
      </c>
    </row>
    <row r="174" spans="1:13" ht="12.75" customHeight="1" x14ac:dyDescent="0.2">
      <c r="A174" s="120"/>
      <c r="B174" s="120"/>
      <c r="C174" s="272">
        <v>3601</v>
      </c>
      <c r="D174" s="273" t="s">
        <v>254</v>
      </c>
      <c r="E174" s="274"/>
      <c r="F174" s="292"/>
      <c r="G174" s="121" t="s">
        <v>100</v>
      </c>
      <c r="H174" s="7"/>
      <c r="I174" s="7"/>
      <c r="J174" s="7"/>
      <c r="K174" s="7"/>
      <c r="L174" s="7"/>
      <c r="M174" s="7"/>
    </row>
    <row r="175" spans="1:13" s="185" customFormat="1" ht="12.75" customHeight="1" x14ac:dyDescent="0.2">
      <c r="A175" s="117"/>
      <c r="B175" s="117">
        <v>361</v>
      </c>
      <c r="C175" s="271"/>
      <c r="D175" s="118" t="s">
        <v>255</v>
      </c>
      <c r="E175" s="119"/>
      <c r="F175" s="288"/>
      <c r="G175" s="289"/>
      <c r="H175" s="62">
        <f t="shared" ref="H175:M175" si="55">SUM(H176:H180)</f>
        <v>0</v>
      </c>
      <c r="I175" s="82">
        <f t="shared" si="55"/>
        <v>0</v>
      </c>
      <c r="J175" s="4">
        <f t="shared" si="55"/>
        <v>0</v>
      </c>
      <c r="K175" s="128">
        <f t="shared" si="55"/>
        <v>0</v>
      </c>
      <c r="L175" s="128">
        <f t="shared" si="55"/>
        <v>0</v>
      </c>
      <c r="M175" s="128">
        <f t="shared" si="55"/>
        <v>0</v>
      </c>
    </row>
    <row r="176" spans="1:13" ht="12.75" customHeight="1" x14ac:dyDescent="0.2">
      <c r="A176" s="120"/>
      <c r="B176" s="120"/>
      <c r="C176" s="272">
        <v>3611</v>
      </c>
      <c r="D176" s="273" t="s">
        <v>256</v>
      </c>
      <c r="E176" s="274"/>
      <c r="F176" s="144"/>
      <c r="G176" s="121" t="s">
        <v>97</v>
      </c>
      <c r="H176" s="7"/>
      <c r="I176" s="7"/>
      <c r="J176" s="95">
        <f t="shared" ref="J176:M180" si="56">ROUND((I176*$F176)+I176,-1)</f>
        <v>0</v>
      </c>
      <c r="K176" s="95">
        <f t="shared" si="56"/>
        <v>0</v>
      </c>
      <c r="L176" s="95">
        <f t="shared" si="56"/>
        <v>0</v>
      </c>
      <c r="M176" s="95">
        <f t="shared" si="56"/>
        <v>0</v>
      </c>
    </row>
    <row r="177" spans="1:13" ht="12.75" customHeight="1" x14ac:dyDescent="0.2">
      <c r="A177" s="120"/>
      <c r="B177" s="120"/>
      <c r="C177" s="272">
        <v>3612</v>
      </c>
      <c r="D177" s="273" t="s">
        <v>257</v>
      </c>
      <c r="E177" s="274"/>
      <c r="F177" s="144"/>
      <c r="G177" s="121" t="s">
        <v>97</v>
      </c>
      <c r="H177" s="7"/>
      <c r="I177" s="7"/>
      <c r="J177" s="95">
        <f t="shared" si="56"/>
        <v>0</v>
      </c>
      <c r="K177" s="95">
        <f t="shared" si="56"/>
        <v>0</v>
      </c>
      <c r="L177" s="95">
        <f t="shared" si="56"/>
        <v>0</v>
      </c>
      <c r="M177" s="95">
        <f t="shared" si="56"/>
        <v>0</v>
      </c>
    </row>
    <row r="178" spans="1:13" ht="12.75" customHeight="1" x14ac:dyDescent="0.2">
      <c r="A178" s="120"/>
      <c r="B178" s="120"/>
      <c r="C178" s="272">
        <v>3613</v>
      </c>
      <c r="D178" s="273" t="s">
        <v>258</v>
      </c>
      <c r="E178" s="274"/>
      <c r="F178" s="144"/>
      <c r="G178" s="121" t="s">
        <v>97</v>
      </c>
      <c r="H178" s="7"/>
      <c r="I178" s="7"/>
      <c r="J178" s="95">
        <f t="shared" si="56"/>
        <v>0</v>
      </c>
      <c r="K178" s="95">
        <f t="shared" si="56"/>
        <v>0</v>
      </c>
      <c r="L178" s="95">
        <f t="shared" si="56"/>
        <v>0</v>
      </c>
      <c r="M178" s="95">
        <f t="shared" si="56"/>
        <v>0</v>
      </c>
    </row>
    <row r="179" spans="1:13" ht="12.75" customHeight="1" x14ac:dyDescent="0.2">
      <c r="A179" s="120"/>
      <c r="B179" s="120"/>
      <c r="C179" s="272">
        <v>3614</v>
      </c>
      <c r="D179" s="273" t="s">
        <v>259</v>
      </c>
      <c r="E179" s="274"/>
      <c r="F179" s="144"/>
      <c r="G179" s="121" t="s">
        <v>97</v>
      </c>
      <c r="H179" s="7"/>
      <c r="I179" s="7"/>
      <c r="J179" s="95">
        <f t="shared" si="56"/>
        <v>0</v>
      </c>
      <c r="K179" s="95">
        <f t="shared" si="56"/>
        <v>0</v>
      </c>
      <c r="L179" s="95">
        <f t="shared" si="56"/>
        <v>0</v>
      </c>
      <c r="M179" s="95">
        <f t="shared" si="56"/>
        <v>0</v>
      </c>
    </row>
    <row r="180" spans="1:13" s="182" customFormat="1" ht="12.75" customHeight="1" x14ac:dyDescent="0.2">
      <c r="A180" s="275"/>
      <c r="B180" s="276"/>
      <c r="C180" s="277" t="s">
        <v>144</v>
      </c>
      <c r="D180" s="278" t="s">
        <v>145</v>
      </c>
      <c r="E180" s="279"/>
      <c r="F180" s="291"/>
      <c r="G180" s="281" t="s">
        <v>100</v>
      </c>
      <c r="H180" s="63"/>
      <c r="I180" s="63"/>
      <c r="J180" s="254">
        <f t="shared" si="56"/>
        <v>0</v>
      </c>
      <c r="K180" s="254">
        <f t="shared" si="56"/>
        <v>0</v>
      </c>
      <c r="L180" s="254">
        <f t="shared" si="56"/>
        <v>0</v>
      </c>
      <c r="M180" s="254">
        <f t="shared" si="56"/>
        <v>0</v>
      </c>
    </row>
    <row r="181" spans="1:13" s="185" customFormat="1" ht="12.75" customHeight="1" x14ac:dyDescent="0.2">
      <c r="A181" s="117"/>
      <c r="B181" s="117">
        <v>363</v>
      </c>
      <c r="C181" s="271"/>
      <c r="D181" s="118" t="s">
        <v>260</v>
      </c>
      <c r="E181" s="119"/>
      <c r="F181" s="288"/>
      <c r="G181" s="289"/>
      <c r="H181" s="62">
        <f t="shared" ref="H181:M181" si="57">SUM(H182:H188)</f>
        <v>0</v>
      </c>
      <c r="I181" s="82">
        <f t="shared" si="57"/>
        <v>0</v>
      </c>
      <c r="J181" s="4">
        <f t="shared" si="57"/>
        <v>0</v>
      </c>
      <c r="K181" s="128">
        <f t="shared" si="57"/>
        <v>0</v>
      </c>
      <c r="L181" s="128">
        <f t="shared" si="57"/>
        <v>0</v>
      </c>
      <c r="M181" s="128">
        <f t="shared" si="57"/>
        <v>0</v>
      </c>
    </row>
    <row r="182" spans="1:13" ht="12.75" customHeight="1" x14ac:dyDescent="0.2">
      <c r="A182" s="120"/>
      <c r="B182" s="120"/>
      <c r="C182" s="272">
        <v>3630</v>
      </c>
      <c r="D182" s="273" t="s">
        <v>261</v>
      </c>
      <c r="E182" s="274"/>
      <c r="F182" s="144"/>
      <c r="G182" s="39" t="s">
        <v>97</v>
      </c>
      <c r="H182" s="7"/>
      <c r="I182" s="7"/>
      <c r="J182" s="95">
        <f t="shared" ref="J182:M188" si="58">ROUND((I182*$F182)+I182,-1)</f>
        <v>0</v>
      </c>
      <c r="K182" s="95">
        <f t="shared" si="58"/>
        <v>0</v>
      </c>
      <c r="L182" s="95">
        <f t="shared" si="58"/>
        <v>0</v>
      </c>
      <c r="M182" s="95">
        <f t="shared" si="58"/>
        <v>0</v>
      </c>
    </row>
    <row r="183" spans="1:13" ht="12.75" customHeight="1" x14ac:dyDescent="0.2">
      <c r="A183" s="120"/>
      <c r="B183" s="120"/>
      <c r="C183" s="272">
        <v>3632</v>
      </c>
      <c r="D183" s="273" t="s">
        <v>262</v>
      </c>
      <c r="E183" s="274"/>
      <c r="F183" s="144"/>
      <c r="G183" s="39" t="s">
        <v>97</v>
      </c>
      <c r="H183" s="7"/>
      <c r="I183" s="7"/>
      <c r="J183" s="95">
        <f t="shared" si="58"/>
        <v>0</v>
      </c>
      <c r="K183" s="95">
        <f t="shared" si="58"/>
        <v>0</v>
      </c>
      <c r="L183" s="95">
        <f t="shared" si="58"/>
        <v>0</v>
      </c>
      <c r="M183" s="95">
        <f t="shared" si="58"/>
        <v>0</v>
      </c>
    </row>
    <row r="184" spans="1:13" ht="12.75" customHeight="1" x14ac:dyDescent="0.2">
      <c r="A184" s="120"/>
      <c r="B184" s="120"/>
      <c r="C184" s="272">
        <v>3635</v>
      </c>
      <c r="D184" s="273" t="s">
        <v>263</v>
      </c>
      <c r="E184" s="274"/>
      <c r="F184" s="144"/>
      <c r="G184" s="39" t="s">
        <v>97</v>
      </c>
      <c r="H184" s="7"/>
      <c r="I184" s="7"/>
      <c r="J184" s="95">
        <f t="shared" si="58"/>
        <v>0</v>
      </c>
      <c r="K184" s="95">
        <f t="shared" si="58"/>
        <v>0</v>
      </c>
      <c r="L184" s="95">
        <f t="shared" si="58"/>
        <v>0</v>
      </c>
      <c r="M184" s="95">
        <f t="shared" si="58"/>
        <v>0</v>
      </c>
    </row>
    <row r="185" spans="1:13" ht="12.75" customHeight="1" x14ac:dyDescent="0.2">
      <c r="A185" s="120"/>
      <c r="B185" s="120"/>
      <c r="C185" s="272">
        <v>3636</v>
      </c>
      <c r="D185" s="273" t="s">
        <v>264</v>
      </c>
      <c r="E185" s="274"/>
      <c r="F185" s="144"/>
      <c r="G185" s="39" t="s">
        <v>97</v>
      </c>
      <c r="H185" s="7"/>
      <c r="I185" s="7"/>
      <c r="J185" s="95">
        <f t="shared" si="58"/>
        <v>0</v>
      </c>
      <c r="K185" s="95">
        <f t="shared" si="58"/>
        <v>0</v>
      </c>
      <c r="L185" s="95">
        <f t="shared" si="58"/>
        <v>0</v>
      </c>
      <c r="M185" s="95">
        <f t="shared" si="58"/>
        <v>0</v>
      </c>
    </row>
    <row r="186" spans="1:13" ht="12.75" customHeight="1" x14ac:dyDescent="0.2">
      <c r="A186" s="120"/>
      <c r="B186" s="120"/>
      <c r="C186" s="272">
        <v>3638</v>
      </c>
      <c r="D186" s="273" t="s">
        <v>265</v>
      </c>
      <c r="E186" s="274"/>
      <c r="F186" s="144"/>
      <c r="G186" s="39" t="s">
        <v>97</v>
      </c>
      <c r="H186" s="7"/>
      <c r="I186" s="7"/>
      <c r="J186" s="95">
        <f t="shared" si="58"/>
        <v>0</v>
      </c>
      <c r="K186" s="95">
        <f t="shared" si="58"/>
        <v>0</v>
      </c>
      <c r="L186" s="95">
        <f t="shared" si="58"/>
        <v>0</v>
      </c>
      <c r="M186" s="95">
        <f t="shared" si="58"/>
        <v>0</v>
      </c>
    </row>
    <row r="187" spans="1:13" ht="12.75" customHeight="1" x14ac:dyDescent="0.2">
      <c r="A187" s="120"/>
      <c r="B187" s="120"/>
      <c r="C187" s="272">
        <v>3639</v>
      </c>
      <c r="D187" s="273" t="s">
        <v>266</v>
      </c>
      <c r="E187" s="274"/>
      <c r="F187" s="144"/>
      <c r="G187" s="39" t="s">
        <v>97</v>
      </c>
      <c r="H187" s="7"/>
      <c r="I187" s="7"/>
      <c r="J187" s="95">
        <f t="shared" si="58"/>
        <v>0</v>
      </c>
      <c r="K187" s="95">
        <f t="shared" si="58"/>
        <v>0</v>
      </c>
      <c r="L187" s="95">
        <f t="shared" si="58"/>
        <v>0</v>
      </c>
      <c r="M187" s="95">
        <f t="shared" si="58"/>
        <v>0</v>
      </c>
    </row>
    <row r="188" spans="1:13" s="182" customFormat="1" ht="12.75" customHeight="1" x14ac:dyDescent="0.2">
      <c r="A188" s="275"/>
      <c r="B188" s="276"/>
      <c r="C188" s="277" t="s">
        <v>144</v>
      </c>
      <c r="D188" s="278" t="s">
        <v>145</v>
      </c>
      <c r="E188" s="279"/>
      <c r="F188" s="291"/>
      <c r="G188" s="121" t="s">
        <v>100</v>
      </c>
      <c r="H188" s="63"/>
      <c r="I188" s="63"/>
      <c r="J188" s="254">
        <f t="shared" si="58"/>
        <v>0</v>
      </c>
      <c r="K188" s="254">
        <f t="shared" si="58"/>
        <v>0</v>
      </c>
      <c r="L188" s="254">
        <f t="shared" si="58"/>
        <v>0</v>
      </c>
      <c r="M188" s="254">
        <f t="shared" si="58"/>
        <v>0</v>
      </c>
    </row>
    <row r="189" spans="1:13" s="185" customFormat="1" ht="12.75" customHeight="1" x14ac:dyDescent="0.2">
      <c r="A189" s="117"/>
      <c r="B189" s="117">
        <v>369</v>
      </c>
      <c r="C189" s="271"/>
      <c r="D189" s="118" t="s">
        <v>267</v>
      </c>
      <c r="E189" s="119"/>
      <c r="F189" s="288"/>
      <c r="G189" s="289"/>
      <c r="H189" s="62">
        <f t="shared" ref="H189:M189" si="59">SUM(H190)</f>
        <v>0</v>
      </c>
      <c r="I189" s="82">
        <f t="shared" si="59"/>
        <v>0</v>
      </c>
      <c r="J189" s="4">
        <f t="shared" si="59"/>
        <v>0</v>
      </c>
      <c r="K189" s="128">
        <f t="shared" si="59"/>
        <v>0</v>
      </c>
      <c r="L189" s="128">
        <f t="shared" si="59"/>
        <v>0</v>
      </c>
      <c r="M189" s="128">
        <f t="shared" si="59"/>
        <v>0</v>
      </c>
    </row>
    <row r="190" spans="1:13" ht="12.75" customHeight="1" x14ac:dyDescent="0.2">
      <c r="A190" s="120"/>
      <c r="B190" s="120"/>
      <c r="C190" s="272">
        <v>3690</v>
      </c>
      <c r="D190" s="273" t="s">
        <v>268</v>
      </c>
      <c r="E190" s="274"/>
      <c r="F190" s="292"/>
      <c r="G190" s="121" t="s">
        <v>100</v>
      </c>
      <c r="H190" s="7"/>
      <c r="I190" s="7"/>
      <c r="J190" s="7"/>
      <c r="K190" s="7"/>
      <c r="L190" s="7"/>
      <c r="M190" s="7"/>
    </row>
    <row r="191" spans="1:13" s="185" customFormat="1" ht="12.75" customHeight="1" x14ac:dyDescent="0.2">
      <c r="A191" s="114">
        <v>37</v>
      </c>
      <c r="B191" s="114"/>
      <c r="C191" s="270"/>
      <c r="D191" s="115" t="s">
        <v>269</v>
      </c>
      <c r="E191" s="116"/>
      <c r="F191" s="288"/>
      <c r="G191" s="289"/>
      <c r="H191" s="126">
        <f t="shared" ref="H191:M191" si="60">H192</f>
        <v>0</v>
      </c>
      <c r="I191" s="127">
        <f t="shared" si="60"/>
        <v>0</v>
      </c>
      <c r="J191" s="128">
        <f t="shared" si="60"/>
        <v>0</v>
      </c>
      <c r="K191" s="128">
        <f t="shared" si="60"/>
        <v>0</v>
      </c>
      <c r="L191" s="128">
        <f t="shared" si="60"/>
        <v>0</v>
      </c>
      <c r="M191" s="128">
        <f t="shared" si="60"/>
        <v>0</v>
      </c>
    </row>
    <row r="192" spans="1:13" s="185" customFormat="1" ht="12.75" customHeight="1" x14ac:dyDescent="0.2">
      <c r="A192" s="117"/>
      <c r="B192" s="117">
        <v>370</v>
      </c>
      <c r="C192" s="271"/>
      <c r="D192" s="118" t="s">
        <v>269</v>
      </c>
      <c r="E192" s="119"/>
      <c r="F192" s="288"/>
      <c r="G192" s="289"/>
      <c r="H192" s="62">
        <f t="shared" ref="H192:M192" si="61">SUM(H193:H195)</f>
        <v>0</v>
      </c>
      <c r="I192" s="82">
        <f t="shared" si="61"/>
        <v>0</v>
      </c>
      <c r="J192" s="4">
        <f t="shared" si="61"/>
        <v>0</v>
      </c>
      <c r="K192" s="128">
        <f t="shared" si="61"/>
        <v>0</v>
      </c>
      <c r="L192" s="128">
        <f t="shared" si="61"/>
        <v>0</v>
      </c>
      <c r="M192" s="128">
        <f t="shared" si="61"/>
        <v>0</v>
      </c>
    </row>
    <row r="193" spans="1:13" ht="12.75" customHeight="1" x14ac:dyDescent="0.2">
      <c r="A193" s="120"/>
      <c r="B193" s="120"/>
      <c r="C193" s="272">
        <v>3706</v>
      </c>
      <c r="D193" s="273" t="s">
        <v>270</v>
      </c>
      <c r="E193" s="274"/>
      <c r="F193" s="144"/>
      <c r="G193" s="39" t="s">
        <v>97</v>
      </c>
      <c r="H193" s="7"/>
      <c r="I193" s="7"/>
      <c r="J193" s="95">
        <f t="shared" ref="J193:M194" si="62">ROUND((I193*$F193)+I193,-1)</f>
        <v>0</v>
      </c>
      <c r="K193" s="95">
        <f t="shared" si="62"/>
        <v>0</v>
      </c>
      <c r="L193" s="95">
        <f t="shared" si="62"/>
        <v>0</v>
      </c>
      <c r="M193" s="95">
        <f t="shared" si="62"/>
        <v>0</v>
      </c>
    </row>
    <row r="194" spans="1:13" ht="12.75" customHeight="1" x14ac:dyDescent="0.2">
      <c r="A194" s="120"/>
      <c r="B194" s="120"/>
      <c r="C194" s="272">
        <v>3709</v>
      </c>
      <c r="D194" s="273" t="s">
        <v>271</v>
      </c>
      <c r="E194" s="274"/>
      <c r="F194" s="144"/>
      <c r="G194" s="39" t="s">
        <v>97</v>
      </c>
      <c r="H194" s="7"/>
      <c r="I194" s="7"/>
      <c r="J194" s="95">
        <f t="shared" si="62"/>
        <v>0</v>
      </c>
      <c r="K194" s="95">
        <f t="shared" si="62"/>
        <v>0</v>
      </c>
      <c r="L194" s="95">
        <f t="shared" si="62"/>
        <v>0</v>
      </c>
      <c r="M194" s="95">
        <f t="shared" si="62"/>
        <v>0</v>
      </c>
    </row>
    <row r="195" spans="1:13" s="182" customFormat="1" ht="12.75" customHeight="1" x14ac:dyDescent="0.2">
      <c r="A195" s="275"/>
      <c r="B195" s="276"/>
      <c r="C195" s="277" t="s">
        <v>144</v>
      </c>
      <c r="D195" s="278" t="s">
        <v>145</v>
      </c>
      <c r="E195" s="279"/>
      <c r="F195" s="291"/>
      <c r="G195" s="121" t="s">
        <v>100</v>
      </c>
      <c r="H195" s="63"/>
      <c r="I195" s="63"/>
      <c r="J195" s="254"/>
      <c r="K195" s="254"/>
      <c r="L195" s="254"/>
      <c r="M195" s="254"/>
    </row>
    <row r="196" spans="1:13" s="185" customFormat="1" ht="12.75" customHeight="1" x14ac:dyDescent="0.2">
      <c r="A196" s="114">
        <v>38</v>
      </c>
      <c r="B196" s="114"/>
      <c r="C196" s="270"/>
      <c r="D196" s="115" t="s">
        <v>272</v>
      </c>
      <c r="E196" s="116"/>
      <c r="F196" s="288"/>
      <c r="G196" s="289"/>
      <c r="H196" s="126">
        <f t="shared" ref="H196:M196" si="63">H197+H201</f>
        <v>0</v>
      </c>
      <c r="I196" s="127">
        <f t="shared" si="63"/>
        <v>0</v>
      </c>
      <c r="J196" s="128">
        <f t="shared" si="63"/>
        <v>0</v>
      </c>
      <c r="K196" s="128">
        <f t="shared" si="63"/>
        <v>0</v>
      </c>
      <c r="L196" s="128">
        <f t="shared" si="63"/>
        <v>0</v>
      </c>
      <c r="M196" s="128">
        <f t="shared" si="63"/>
        <v>0</v>
      </c>
    </row>
    <row r="197" spans="1:13" s="185" customFormat="1" ht="12.75" customHeight="1" x14ac:dyDescent="0.2">
      <c r="A197" s="117"/>
      <c r="B197" s="117">
        <v>383</v>
      </c>
      <c r="C197" s="271"/>
      <c r="D197" s="118" t="s">
        <v>273</v>
      </c>
      <c r="E197" s="119"/>
      <c r="F197" s="288"/>
      <c r="G197" s="289"/>
      <c r="H197" s="62">
        <f t="shared" ref="H197:M197" si="64">SUM(H198:H200)</f>
        <v>0</v>
      </c>
      <c r="I197" s="82">
        <f t="shared" si="64"/>
        <v>0</v>
      </c>
      <c r="J197" s="4">
        <f t="shared" si="64"/>
        <v>0</v>
      </c>
      <c r="K197" s="128">
        <f t="shared" si="64"/>
        <v>0</v>
      </c>
      <c r="L197" s="128">
        <f t="shared" si="64"/>
        <v>0</v>
      </c>
      <c r="M197" s="128">
        <f t="shared" si="64"/>
        <v>0</v>
      </c>
    </row>
    <row r="198" spans="1:13" ht="12.75" customHeight="1" x14ac:dyDescent="0.2">
      <c r="A198" s="120"/>
      <c r="B198" s="120"/>
      <c r="C198" s="272">
        <v>3839</v>
      </c>
      <c r="D198" s="273" t="s">
        <v>274</v>
      </c>
      <c r="E198" s="274"/>
      <c r="F198" s="292"/>
      <c r="G198" s="121" t="s">
        <v>100</v>
      </c>
      <c r="H198" s="7"/>
      <c r="I198" s="7"/>
      <c r="J198" s="7"/>
      <c r="K198" s="7"/>
      <c r="L198" s="7"/>
      <c r="M198" s="7"/>
    </row>
    <row r="199" spans="1:13" ht="12.75" customHeight="1" x14ac:dyDescent="0.2">
      <c r="A199" s="120"/>
      <c r="B199" s="120"/>
      <c r="C199" s="272">
        <v>3840</v>
      </c>
      <c r="D199" s="273" t="s">
        <v>275</v>
      </c>
      <c r="E199" s="274"/>
      <c r="F199" s="292"/>
      <c r="G199" s="121" t="s">
        <v>100</v>
      </c>
      <c r="H199" s="7"/>
      <c r="I199" s="7"/>
      <c r="J199" s="7"/>
      <c r="K199" s="7"/>
      <c r="L199" s="7"/>
      <c r="M199" s="7"/>
    </row>
    <row r="200" spans="1:13" ht="12.75" customHeight="1" x14ac:dyDescent="0.2">
      <c r="A200" s="120"/>
      <c r="B200" s="120"/>
      <c r="C200" s="272">
        <v>3841</v>
      </c>
      <c r="D200" s="273" t="s">
        <v>276</v>
      </c>
      <c r="E200" s="274"/>
      <c r="F200" s="292"/>
      <c r="G200" s="121" t="s">
        <v>100</v>
      </c>
      <c r="H200" s="7"/>
      <c r="I200" s="7"/>
      <c r="J200" s="7"/>
      <c r="K200" s="7"/>
      <c r="L200" s="7"/>
      <c r="M200" s="7"/>
    </row>
    <row r="201" spans="1:13" s="185" customFormat="1" ht="12.75" customHeight="1" x14ac:dyDescent="0.2">
      <c r="A201" s="117"/>
      <c r="B201" s="117">
        <v>389</v>
      </c>
      <c r="C201" s="271"/>
      <c r="D201" s="118" t="s">
        <v>277</v>
      </c>
      <c r="E201" s="119"/>
      <c r="F201" s="288"/>
      <c r="G201" s="289"/>
      <c r="H201" s="62">
        <f t="shared" ref="H201:M201" si="65">SUM(H202:H206)</f>
        <v>0</v>
      </c>
      <c r="I201" s="82">
        <f t="shared" si="65"/>
        <v>0</v>
      </c>
      <c r="J201" s="4">
        <f t="shared" si="65"/>
        <v>0</v>
      </c>
      <c r="K201" s="128">
        <f t="shared" si="65"/>
        <v>0</v>
      </c>
      <c r="L201" s="128">
        <f t="shared" si="65"/>
        <v>0</v>
      </c>
      <c r="M201" s="128">
        <f t="shared" si="65"/>
        <v>0</v>
      </c>
    </row>
    <row r="202" spans="1:13" ht="12.75" customHeight="1" x14ac:dyDescent="0.2">
      <c r="A202" s="120"/>
      <c r="B202" s="120"/>
      <c r="C202" s="272">
        <v>3892</v>
      </c>
      <c r="D202" s="273" t="s">
        <v>278</v>
      </c>
      <c r="E202" s="274"/>
      <c r="F202" s="292"/>
      <c r="G202" s="121" t="s">
        <v>100</v>
      </c>
      <c r="H202" s="7"/>
      <c r="I202" s="7"/>
      <c r="J202" s="7"/>
      <c r="K202" s="7"/>
      <c r="L202" s="7"/>
      <c r="M202" s="7"/>
    </row>
    <row r="203" spans="1:13" ht="12.75" customHeight="1" x14ac:dyDescent="0.2">
      <c r="A203" s="120"/>
      <c r="B203" s="120"/>
      <c r="C203" s="272">
        <v>3893</v>
      </c>
      <c r="D203" s="273" t="s">
        <v>279</v>
      </c>
      <c r="E203" s="274"/>
      <c r="F203" s="292"/>
      <c r="G203" s="121" t="s">
        <v>100</v>
      </c>
      <c r="H203" s="7"/>
      <c r="I203" s="7"/>
      <c r="J203" s="7"/>
      <c r="K203" s="7"/>
      <c r="L203" s="7"/>
      <c r="M203" s="7"/>
    </row>
    <row r="204" spans="1:13" ht="12.75" customHeight="1" x14ac:dyDescent="0.2">
      <c r="A204" s="120"/>
      <c r="B204" s="120"/>
      <c r="C204" s="272">
        <v>3896</v>
      </c>
      <c r="D204" s="273" t="s">
        <v>280</v>
      </c>
      <c r="E204" s="274"/>
      <c r="F204" s="292"/>
      <c r="G204" s="121" t="s">
        <v>100</v>
      </c>
      <c r="H204" s="7"/>
      <c r="I204" s="7"/>
      <c r="J204" s="7"/>
      <c r="K204" s="7"/>
      <c r="L204" s="7"/>
      <c r="M204" s="7"/>
    </row>
    <row r="205" spans="1:13" ht="12.75" customHeight="1" x14ac:dyDescent="0.2">
      <c r="A205" s="120"/>
      <c r="B205" s="120"/>
      <c r="C205" s="272">
        <v>3898</v>
      </c>
      <c r="D205" s="273" t="s">
        <v>281</v>
      </c>
      <c r="E205" s="274"/>
      <c r="F205" s="292"/>
      <c r="G205" s="121" t="s">
        <v>100</v>
      </c>
      <c r="H205" s="7"/>
      <c r="I205" s="7"/>
      <c r="J205" s="7"/>
      <c r="K205" s="7"/>
      <c r="L205" s="7"/>
      <c r="M205" s="7"/>
    </row>
    <row r="206" spans="1:13" ht="12.75" customHeight="1" x14ac:dyDescent="0.2">
      <c r="A206" s="120"/>
      <c r="B206" s="120"/>
      <c r="C206" s="272">
        <v>3899</v>
      </c>
      <c r="D206" s="273" t="s">
        <v>282</v>
      </c>
      <c r="E206" s="274"/>
      <c r="F206" s="292"/>
      <c r="G206" s="121" t="s">
        <v>100</v>
      </c>
      <c r="H206" s="7"/>
      <c r="I206" s="7"/>
      <c r="J206" s="7"/>
      <c r="K206" s="7"/>
      <c r="L206" s="7"/>
      <c r="M206" s="7"/>
    </row>
    <row r="207" spans="1:13" s="185" customFormat="1" ht="12.75" customHeight="1" x14ac:dyDescent="0.2">
      <c r="A207" s="114">
        <v>39</v>
      </c>
      <c r="B207" s="114"/>
      <c r="C207" s="270"/>
      <c r="D207" s="115" t="s">
        <v>283</v>
      </c>
      <c r="E207" s="116"/>
      <c r="F207" s="288"/>
      <c r="G207" s="289"/>
      <c r="H207" s="126">
        <f t="shared" ref="H207:M207" si="66">H208+H211+H214+H217+H220+H223+H226</f>
        <v>0</v>
      </c>
      <c r="I207" s="127">
        <f t="shared" si="66"/>
        <v>0</v>
      </c>
      <c r="J207" s="128">
        <f t="shared" si="66"/>
        <v>0</v>
      </c>
      <c r="K207" s="128">
        <f t="shared" si="66"/>
        <v>0</v>
      </c>
      <c r="L207" s="128">
        <f t="shared" si="66"/>
        <v>0</v>
      </c>
      <c r="M207" s="128">
        <f t="shared" si="66"/>
        <v>0</v>
      </c>
    </row>
    <row r="208" spans="1:13" s="185" customFormat="1" ht="12.75" customHeight="1" x14ac:dyDescent="0.2">
      <c r="A208" s="117"/>
      <c r="B208" s="117">
        <v>390</v>
      </c>
      <c r="C208" s="271"/>
      <c r="D208" s="118" t="s">
        <v>284</v>
      </c>
      <c r="E208" s="119"/>
      <c r="F208" s="288"/>
      <c r="G208" s="289"/>
      <c r="H208" s="62">
        <f t="shared" ref="H208:M208" si="67">SUM(H209:H210)</f>
        <v>0</v>
      </c>
      <c r="I208" s="82">
        <f t="shared" si="67"/>
        <v>0</v>
      </c>
      <c r="J208" s="4">
        <f t="shared" si="67"/>
        <v>0</v>
      </c>
      <c r="K208" s="128">
        <f t="shared" si="67"/>
        <v>0</v>
      </c>
      <c r="L208" s="128">
        <f t="shared" si="67"/>
        <v>0</v>
      </c>
      <c r="M208" s="128">
        <f t="shared" si="67"/>
        <v>0</v>
      </c>
    </row>
    <row r="209" spans="1:13" ht="12.75" customHeight="1" x14ac:dyDescent="0.2">
      <c r="A209" s="120"/>
      <c r="B209" s="120"/>
      <c r="C209" s="272">
        <v>3900</v>
      </c>
      <c r="D209" s="273" t="s">
        <v>284</v>
      </c>
      <c r="E209" s="274"/>
      <c r="F209" s="144"/>
      <c r="G209" s="39" t="s">
        <v>97</v>
      </c>
      <c r="H209" s="7"/>
      <c r="I209" s="7"/>
      <c r="J209" s="95">
        <f>ROUND((I209*$F209)+I209,-1)</f>
        <v>0</v>
      </c>
      <c r="K209" s="95">
        <f>ROUND((J209*$F209)+J209,-1)</f>
        <v>0</v>
      </c>
      <c r="L209" s="95">
        <f>ROUND((K209*$F209)+K209,-1)</f>
        <v>0</v>
      </c>
      <c r="M209" s="95">
        <f>ROUND((L209*$F209)+L209,-1)</f>
        <v>0</v>
      </c>
    </row>
    <row r="210" spans="1:13" s="182" customFormat="1" ht="12.75" customHeight="1" x14ac:dyDescent="0.2">
      <c r="A210" s="275"/>
      <c r="B210" s="276"/>
      <c r="C210" s="277" t="s">
        <v>144</v>
      </c>
      <c r="D210" s="278" t="s">
        <v>145</v>
      </c>
      <c r="E210" s="279"/>
      <c r="F210" s="291"/>
      <c r="G210" s="281" t="s">
        <v>100</v>
      </c>
      <c r="H210" s="63"/>
      <c r="I210" s="63"/>
      <c r="J210" s="254"/>
      <c r="K210" s="254"/>
      <c r="L210" s="254"/>
      <c r="M210" s="254"/>
    </row>
    <row r="211" spans="1:13" s="185" customFormat="1" ht="12.75" customHeight="1" x14ac:dyDescent="0.2">
      <c r="A211" s="117"/>
      <c r="B211" s="117">
        <v>391</v>
      </c>
      <c r="C211" s="271"/>
      <c r="D211" s="118" t="s">
        <v>285</v>
      </c>
      <c r="E211" s="119"/>
      <c r="F211" s="288"/>
      <c r="G211" s="289"/>
      <c r="H211" s="62">
        <f t="shared" ref="H211:M211" si="68">SUM(H212:H213)</f>
        <v>0</v>
      </c>
      <c r="I211" s="82">
        <f t="shared" si="68"/>
        <v>0</v>
      </c>
      <c r="J211" s="4">
        <f t="shared" si="68"/>
        <v>0</v>
      </c>
      <c r="K211" s="128">
        <f t="shared" si="68"/>
        <v>0</v>
      </c>
      <c r="L211" s="128">
        <f t="shared" si="68"/>
        <v>0</v>
      </c>
      <c r="M211" s="128">
        <f t="shared" si="68"/>
        <v>0</v>
      </c>
    </row>
    <row r="212" spans="1:13" ht="12.75" customHeight="1" x14ac:dyDescent="0.2">
      <c r="A212" s="120"/>
      <c r="B212" s="120"/>
      <c r="C212" s="272">
        <v>3910</v>
      </c>
      <c r="D212" s="273" t="s">
        <v>285</v>
      </c>
      <c r="E212" s="274"/>
      <c r="F212" s="144"/>
      <c r="G212" s="39" t="s">
        <v>97</v>
      </c>
      <c r="H212" s="7"/>
      <c r="I212" s="7"/>
      <c r="J212" s="95">
        <f>ROUND((I212*$F212)+I212,-1)</f>
        <v>0</v>
      </c>
      <c r="K212" s="95">
        <f>ROUND((J212*$F212)+J212,-1)</f>
        <v>0</v>
      </c>
      <c r="L212" s="95">
        <f>ROUND((K212*$F212)+K212,-1)</f>
        <v>0</v>
      </c>
      <c r="M212" s="95">
        <f>ROUND((L212*$F212)+L212,-1)</f>
        <v>0</v>
      </c>
    </row>
    <row r="213" spans="1:13" s="182" customFormat="1" ht="12.75" customHeight="1" x14ac:dyDescent="0.2">
      <c r="A213" s="275"/>
      <c r="B213" s="276"/>
      <c r="C213" s="277" t="s">
        <v>144</v>
      </c>
      <c r="D213" s="278" t="s">
        <v>145</v>
      </c>
      <c r="E213" s="279"/>
      <c r="F213" s="291"/>
      <c r="G213" s="281" t="s">
        <v>100</v>
      </c>
      <c r="H213" s="63"/>
      <c r="I213" s="63"/>
      <c r="J213" s="254"/>
      <c r="K213" s="254"/>
      <c r="L213" s="254"/>
      <c r="M213" s="254"/>
    </row>
    <row r="214" spans="1:13" s="185" customFormat="1" ht="12.75" customHeight="1" x14ac:dyDescent="0.2">
      <c r="A214" s="117"/>
      <c r="B214" s="117">
        <v>392</v>
      </c>
      <c r="C214" s="271"/>
      <c r="D214" s="118" t="s">
        <v>286</v>
      </c>
      <c r="E214" s="119"/>
      <c r="F214" s="288"/>
      <c r="G214" s="289"/>
      <c r="H214" s="62">
        <f t="shared" ref="H214:M214" si="69">SUM(H215:H216)</f>
        <v>0</v>
      </c>
      <c r="I214" s="82">
        <f t="shared" si="69"/>
        <v>0</v>
      </c>
      <c r="J214" s="4">
        <f t="shared" si="69"/>
        <v>0</v>
      </c>
      <c r="K214" s="128">
        <f t="shared" si="69"/>
        <v>0</v>
      </c>
      <c r="L214" s="128">
        <f t="shared" si="69"/>
        <v>0</v>
      </c>
      <c r="M214" s="128">
        <f t="shared" si="69"/>
        <v>0</v>
      </c>
    </row>
    <row r="215" spans="1:13" ht="12.75" customHeight="1" x14ac:dyDescent="0.2">
      <c r="A215" s="120"/>
      <c r="B215" s="120"/>
      <c r="C215" s="272">
        <v>3920</v>
      </c>
      <c r="D215" s="273" t="s">
        <v>286</v>
      </c>
      <c r="E215" s="274"/>
      <c r="F215" s="144"/>
      <c r="G215" s="39" t="s">
        <v>97</v>
      </c>
      <c r="H215" s="7"/>
      <c r="I215" s="7"/>
      <c r="J215" s="95">
        <f>ROUND((I215*$F215)+I215,-1)</f>
        <v>0</v>
      </c>
      <c r="K215" s="95">
        <f>ROUND((J215*$F215)+J215,-1)</f>
        <v>0</v>
      </c>
      <c r="L215" s="95">
        <f>ROUND((K215*$F215)+K215,-1)</f>
        <v>0</v>
      </c>
      <c r="M215" s="95">
        <f>ROUND((L215*$F215)+L215,-1)</f>
        <v>0</v>
      </c>
    </row>
    <row r="216" spans="1:13" s="182" customFormat="1" ht="12.75" customHeight="1" x14ac:dyDescent="0.2">
      <c r="A216" s="275"/>
      <c r="B216" s="276"/>
      <c r="C216" s="277" t="s">
        <v>144</v>
      </c>
      <c r="D216" s="278" t="s">
        <v>145</v>
      </c>
      <c r="E216" s="279"/>
      <c r="F216" s="291"/>
      <c r="G216" s="281" t="s">
        <v>100</v>
      </c>
      <c r="H216" s="63"/>
      <c r="I216" s="63"/>
      <c r="J216" s="254"/>
      <c r="K216" s="254"/>
      <c r="L216" s="254"/>
      <c r="M216" s="254"/>
    </row>
    <row r="217" spans="1:13" s="185" customFormat="1" ht="12.75" customHeight="1" x14ac:dyDescent="0.2">
      <c r="A217" s="117"/>
      <c r="B217" s="117">
        <v>393</v>
      </c>
      <c r="C217" s="271"/>
      <c r="D217" s="118" t="s">
        <v>287</v>
      </c>
      <c r="E217" s="119"/>
      <c r="F217" s="288"/>
      <c r="G217" s="289"/>
      <c r="H217" s="62">
        <f t="shared" ref="H217:M217" si="70">SUM(H218:H219)</f>
        <v>0</v>
      </c>
      <c r="I217" s="82">
        <f t="shared" si="70"/>
        <v>0</v>
      </c>
      <c r="J217" s="4">
        <f t="shared" si="70"/>
        <v>0</v>
      </c>
      <c r="K217" s="128">
        <f t="shared" si="70"/>
        <v>0</v>
      </c>
      <c r="L217" s="128">
        <f t="shared" si="70"/>
        <v>0</v>
      </c>
      <c r="M217" s="128">
        <f t="shared" si="70"/>
        <v>0</v>
      </c>
    </row>
    <row r="218" spans="1:13" ht="12.75" customHeight="1" x14ac:dyDescent="0.2">
      <c r="A218" s="120"/>
      <c r="B218" s="120"/>
      <c r="C218" s="272">
        <v>3930</v>
      </c>
      <c r="D218" s="273" t="s">
        <v>287</v>
      </c>
      <c r="E218" s="274"/>
      <c r="F218" s="144"/>
      <c r="G218" s="39" t="s">
        <v>97</v>
      </c>
      <c r="H218" s="7"/>
      <c r="I218" s="7"/>
      <c r="J218" s="95">
        <f>ROUND((I218*$F218)+I218,-1)</f>
        <v>0</v>
      </c>
      <c r="K218" s="95">
        <f>ROUND((J218*$F218)+J218,-1)</f>
        <v>0</v>
      </c>
      <c r="L218" s="95">
        <f>ROUND((K218*$F218)+K218,-1)</f>
        <v>0</v>
      </c>
      <c r="M218" s="95">
        <f>ROUND((L218*$F218)+L218,-1)</f>
        <v>0</v>
      </c>
    </row>
    <row r="219" spans="1:13" s="182" customFormat="1" ht="12.75" customHeight="1" x14ac:dyDescent="0.2">
      <c r="A219" s="275"/>
      <c r="B219" s="276"/>
      <c r="C219" s="277" t="s">
        <v>144</v>
      </c>
      <c r="D219" s="278" t="s">
        <v>145</v>
      </c>
      <c r="E219" s="279"/>
      <c r="F219" s="291"/>
      <c r="G219" s="281" t="s">
        <v>100</v>
      </c>
      <c r="H219" s="63"/>
      <c r="I219" s="63"/>
      <c r="J219" s="254"/>
      <c r="K219" s="254"/>
      <c r="L219" s="254"/>
      <c r="M219" s="254"/>
    </row>
    <row r="220" spans="1:13" s="185" customFormat="1" ht="12.75" customHeight="1" x14ac:dyDescent="0.2">
      <c r="A220" s="117"/>
      <c r="B220" s="117">
        <v>394</v>
      </c>
      <c r="C220" s="271"/>
      <c r="D220" s="118" t="s">
        <v>288</v>
      </c>
      <c r="E220" s="119"/>
      <c r="F220" s="288"/>
      <c r="G220" s="289"/>
      <c r="H220" s="62">
        <f t="shared" ref="H220:M220" si="71">SUM(H221:H222)</f>
        <v>0</v>
      </c>
      <c r="I220" s="82">
        <f t="shared" si="71"/>
        <v>0</v>
      </c>
      <c r="J220" s="4">
        <f t="shared" si="71"/>
        <v>0</v>
      </c>
      <c r="K220" s="128">
        <f t="shared" si="71"/>
        <v>0</v>
      </c>
      <c r="L220" s="128">
        <f t="shared" si="71"/>
        <v>0</v>
      </c>
      <c r="M220" s="128">
        <f t="shared" si="71"/>
        <v>0</v>
      </c>
    </row>
    <row r="221" spans="1:13" ht="12.75" customHeight="1" x14ac:dyDescent="0.2">
      <c r="A221" s="120"/>
      <c r="B221" s="120"/>
      <c r="C221" s="272">
        <v>3940</v>
      </c>
      <c r="D221" s="273" t="s">
        <v>288</v>
      </c>
      <c r="E221" s="274"/>
      <c r="F221" s="144"/>
      <c r="G221" s="39" t="s">
        <v>97</v>
      </c>
      <c r="H221" s="7"/>
      <c r="I221" s="7"/>
      <c r="J221" s="95">
        <f>ROUND((I221*$F221)+I221,-1)</f>
        <v>0</v>
      </c>
      <c r="K221" s="95">
        <f>ROUND((J221*$F221)+J221,-1)</f>
        <v>0</v>
      </c>
      <c r="L221" s="95">
        <f>ROUND((K221*$F221)+K221,-1)</f>
        <v>0</v>
      </c>
      <c r="M221" s="95">
        <f>ROUND((L221*$F221)+L221,-1)</f>
        <v>0</v>
      </c>
    </row>
    <row r="222" spans="1:13" s="182" customFormat="1" ht="12.75" customHeight="1" x14ac:dyDescent="0.2">
      <c r="A222" s="275"/>
      <c r="B222" s="276"/>
      <c r="C222" s="277" t="s">
        <v>144</v>
      </c>
      <c r="D222" s="278" t="s">
        <v>145</v>
      </c>
      <c r="E222" s="279"/>
      <c r="F222" s="291"/>
      <c r="G222" s="281" t="s">
        <v>100</v>
      </c>
      <c r="H222" s="63"/>
      <c r="I222" s="63"/>
      <c r="J222" s="254"/>
      <c r="K222" s="254"/>
      <c r="L222" s="254"/>
      <c r="M222" s="254"/>
    </row>
    <row r="223" spans="1:13" s="185" customFormat="1" ht="12.75" customHeight="1" x14ac:dyDescent="0.2">
      <c r="A223" s="117"/>
      <c r="B223" s="117">
        <v>398</v>
      </c>
      <c r="C223" s="271"/>
      <c r="D223" s="118" t="s">
        <v>289</v>
      </c>
      <c r="E223" s="119"/>
      <c r="F223" s="288"/>
      <c r="G223" s="289"/>
      <c r="H223" s="62">
        <f t="shared" ref="H223:M223" si="72">SUM(H224:H225)</f>
        <v>0</v>
      </c>
      <c r="I223" s="82">
        <f t="shared" si="72"/>
        <v>0</v>
      </c>
      <c r="J223" s="4">
        <f t="shared" si="72"/>
        <v>0</v>
      </c>
      <c r="K223" s="128">
        <f t="shared" si="72"/>
        <v>0</v>
      </c>
      <c r="L223" s="128">
        <f t="shared" si="72"/>
        <v>0</v>
      </c>
      <c r="M223" s="128">
        <f t="shared" si="72"/>
        <v>0</v>
      </c>
    </row>
    <row r="224" spans="1:13" ht="12.75" customHeight="1" x14ac:dyDescent="0.2">
      <c r="A224" s="120"/>
      <c r="B224" s="120"/>
      <c r="C224" s="272">
        <v>3980</v>
      </c>
      <c r="D224" s="273" t="s">
        <v>289</v>
      </c>
      <c r="E224" s="274"/>
      <c r="F224" s="144"/>
      <c r="G224" s="39" t="s">
        <v>97</v>
      </c>
      <c r="H224" s="7"/>
      <c r="I224" s="7"/>
      <c r="J224" s="95">
        <f>ROUND((I224*$F224)+I224,-1)</f>
        <v>0</v>
      </c>
      <c r="K224" s="95">
        <f>ROUND((J224*$F224)+J224,-1)</f>
        <v>0</v>
      </c>
      <c r="L224" s="95">
        <f>ROUND((K224*$F224)+K224,-1)</f>
        <v>0</v>
      </c>
      <c r="M224" s="95">
        <f>ROUND((L224*$F224)+L224,-1)</f>
        <v>0</v>
      </c>
    </row>
    <row r="225" spans="1:14" s="182" customFormat="1" ht="12.75" customHeight="1" x14ac:dyDescent="0.2">
      <c r="A225" s="275"/>
      <c r="B225" s="276"/>
      <c r="C225" s="277" t="s">
        <v>144</v>
      </c>
      <c r="D225" s="278" t="s">
        <v>145</v>
      </c>
      <c r="E225" s="279"/>
      <c r="F225" s="291"/>
      <c r="G225" s="281" t="s">
        <v>100</v>
      </c>
      <c r="H225" s="63"/>
      <c r="I225" s="63"/>
      <c r="J225" s="254"/>
      <c r="K225" s="254"/>
      <c r="L225" s="254"/>
      <c r="M225" s="254"/>
    </row>
    <row r="226" spans="1:14" s="185" customFormat="1" ht="12.75" customHeight="1" x14ac:dyDescent="0.2">
      <c r="A226" s="117"/>
      <c r="B226" s="117">
        <v>399</v>
      </c>
      <c r="C226" s="271"/>
      <c r="D226" s="118" t="s">
        <v>283</v>
      </c>
      <c r="E226" s="119"/>
      <c r="F226" s="288"/>
      <c r="G226" s="289"/>
      <c r="H226" s="62">
        <f t="shared" ref="H226:M226" si="73">SUM(H227:H228)</f>
        <v>0</v>
      </c>
      <c r="I226" s="82">
        <f t="shared" si="73"/>
        <v>0</v>
      </c>
      <c r="J226" s="4">
        <f t="shared" si="73"/>
        <v>0</v>
      </c>
      <c r="K226" s="128">
        <f t="shared" si="73"/>
        <v>0</v>
      </c>
      <c r="L226" s="128">
        <f t="shared" si="73"/>
        <v>0</v>
      </c>
      <c r="M226" s="128">
        <f t="shared" si="73"/>
        <v>0</v>
      </c>
    </row>
    <row r="227" spans="1:14" ht="12.75" customHeight="1" x14ac:dyDescent="0.2">
      <c r="A227" s="120"/>
      <c r="B227" s="120"/>
      <c r="C227" s="272">
        <v>3990</v>
      </c>
      <c r="D227" s="273" t="s">
        <v>290</v>
      </c>
      <c r="E227" s="274"/>
      <c r="F227" s="144"/>
      <c r="G227" s="289" t="s">
        <v>97</v>
      </c>
      <c r="H227" s="7"/>
      <c r="I227" s="7"/>
      <c r="J227" s="95">
        <f>ROUND((I227*$F227)+I227,-1)</f>
        <v>0</v>
      </c>
      <c r="K227" s="95">
        <f>ROUND((J227*$F227)+J227,-1)</f>
        <v>0</v>
      </c>
      <c r="L227" s="95">
        <f>ROUND((K227*$F227)+K227,-1)</f>
        <v>0</v>
      </c>
      <c r="M227" s="95">
        <f>ROUND((L227*$F227)+L227,-1)</f>
        <v>0</v>
      </c>
    </row>
    <row r="228" spans="1:14" s="182" customFormat="1" ht="12.75" customHeight="1" x14ac:dyDescent="0.2">
      <c r="A228" s="275"/>
      <c r="B228" s="276"/>
      <c r="C228" s="277" t="s">
        <v>144</v>
      </c>
      <c r="D228" s="278" t="s">
        <v>145</v>
      </c>
      <c r="E228" s="279"/>
      <c r="F228" s="291"/>
      <c r="G228" s="281" t="s">
        <v>100</v>
      </c>
      <c r="H228" s="63"/>
      <c r="I228" s="63"/>
      <c r="J228" s="254"/>
      <c r="K228" s="254"/>
      <c r="L228" s="254"/>
      <c r="M228" s="254"/>
    </row>
    <row r="229" spans="1:14" s="185" customFormat="1" ht="12.75" customHeight="1" x14ac:dyDescent="0.2">
      <c r="A229" s="111"/>
      <c r="B229" s="111"/>
      <c r="C229" s="269"/>
      <c r="D229" s="112" t="s">
        <v>291</v>
      </c>
      <c r="E229" s="113"/>
      <c r="F229" s="288"/>
      <c r="G229" s="289"/>
      <c r="H229" s="126">
        <f t="shared" ref="H229:M229" si="74">H230+H249+H263+H270+H301+H311+H333+H338+H348</f>
        <v>0</v>
      </c>
      <c r="I229" s="127">
        <f t="shared" si="74"/>
        <v>0</v>
      </c>
      <c r="J229" s="128">
        <f t="shared" si="74"/>
        <v>0</v>
      </c>
      <c r="K229" s="128">
        <f t="shared" si="74"/>
        <v>0</v>
      </c>
      <c r="L229" s="128">
        <f t="shared" si="74"/>
        <v>0</v>
      </c>
      <c r="M229" s="128">
        <f t="shared" si="74"/>
        <v>0</v>
      </c>
    </row>
    <row r="230" spans="1:14" s="185" customFormat="1" ht="12.75" customHeight="1" x14ac:dyDescent="0.2">
      <c r="A230" s="114">
        <v>40</v>
      </c>
      <c r="B230" s="114"/>
      <c r="C230" s="270"/>
      <c r="D230" s="115" t="s">
        <v>292</v>
      </c>
      <c r="E230" s="116"/>
      <c r="F230" s="288"/>
      <c r="G230" s="289"/>
      <c r="H230" s="126">
        <f t="shared" ref="H230:M230" si="75">H231+H240+H246</f>
        <v>0</v>
      </c>
      <c r="I230" s="127">
        <f t="shared" si="75"/>
        <v>0</v>
      </c>
      <c r="J230" s="128">
        <f t="shared" si="75"/>
        <v>0</v>
      </c>
      <c r="K230" s="128">
        <f t="shared" si="75"/>
        <v>0</v>
      </c>
      <c r="L230" s="128">
        <f t="shared" si="75"/>
        <v>0</v>
      </c>
      <c r="M230" s="128">
        <f t="shared" si="75"/>
        <v>0</v>
      </c>
    </row>
    <row r="231" spans="1:14" s="185" customFormat="1" ht="12.75" customHeight="1" x14ac:dyDescent="0.2">
      <c r="A231" s="117"/>
      <c r="B231" s="117">
        <v>400</v>
      </c>
      <c r="C231" s="271"/>
      <c r="D231" s="118" t="s">
        <v>293</v>
      </c>
      <c r="E231" s="119"/>
      <c r="F231" s="288"/>
      <c r="G231" s="289"/>
      <c r="H231" s="62">
        <f t="shared" ref="H231:M231" si="76">SUM(H232:H239)</f>
        <v>0</v>
      </c>
      <c r="I231" s="82">
        <f t="shared" si="76"/>
        <v>0</v>
      </c>
      <c r="J231" s="4">
        <f t="shared" si="76"/>
        <v>0</v>
      </c>
      <c r="K231" s="128">
        <f t="shared" si="76"/>
        <v>0</v>
      </c>
      <c r="L231" s="128">
        <f t="shared" si="76"/>
        <v>0</v>
      </c>
      <c r="M231" s="128">
        <f t="shared" si="76"/>
        <v>0</v>
      </c>
    </row>
    <row r="232" spans="1:14" ht="12.75" customHeight="1" x14ac:dyDescent="0.2">
      <c r="A232" s="120"/>
      <c r="B232" s="120"/>
      <c r="C232" s="272">
        <v>4000</v>
      </c>
      <c r="D232" s="273" t="s">
        <v>294</v>
      </c>
      <c r="E232" s="274"/>
      <c r="F232" s="144"/>
      <c r="G232" s="289" t="s">
        <v>97</v>
      </c>
      <c r="H232" s="7"/>
      <c r="I232" s="7"/>
      <c r="J232" s="95">
        <f t="shared" ref="J232:M239" si="77">ROUND((I232*$F232)+I232,-1)</f>
        <v>0</v>
      </c>
      <c r="K232" s="95">
        <f t="shared" si="77"/>
        <v>0</v>
      </c>
      <c r="L232" s="95">
        <f t="shared" si="77"/>
        <v>0</v>
      </c>
      <c r="M232" s="95">
        <f t="shared" si="77"/>
        <v>0</v>
      </c>
      <c r="N232" s="290"/>
    </row>
    <row r="233" spans="1:14" ht="12.75" customHeight="1" x14ac:dyDescent="0.2">
      <c r="A233" s="120"/>
      <c r="B233" s="120"/>
      <c r="C233" s="272">
        <v>4001</v>
      </c>
      <c r="D233" s="273" t="s">
        <v>295</v>
      </c>
      <c r="E233" s="274"/>
      <c r="F233" s="144"/>
      <c r="G233" s="289" t="s">
        <v>97</v>
      </c>
      <c r="H233" s="7"/>
      <c r="I233" s="7"/>
      <c r="J233" s="95">
        <f t="shared" si="77"/>
        <v>0</v>
      </c>
      <c r="K233" s="95">
        <f t="shared" si="77"/>
        <v>0</v>
      </c>
      <c r="L233" s="95">
        <f t="shared" si="77"/>
        <v>0</v>
      </c>
      <c r="M233" s="95">
        <f t="shared" si="77"/>
        <v>0</v>
      </c>
    </row>
    <row r="234" spans="1:14" ht="12.75" customHeight="1" x14ac:dyDescent="0.2">
      <c r="A234" s="120"/>
      <c r="B234" s="120"/>
      <c r="C234" s="272">
        <v>4002</v>
      </c>
      <c r="D234" s="273" t="s">
        <v>296</v>
      </c>
      <c r="E234" s="274"/>
      <c r="F234" s="144"/>
      <c r="G234" s="289" t="s">
        <v>97</v>
      </c>
      <c r="H234" s="7"/>
      <c r="I234" s="7"/>
      <c r="J234" s="95">
        <f t="shared" si="77"/>
        <v>0</v>
      </c>
      <c r="K234" s="95">
        <f t="shared" si="77"/>
        <v>0</v>
      </c>
      <c r="L234" s="95">
        <f t="shared" si="77"/>
        <v>0</v>
      </c>
      <c r="M234" s="95">
        <f t="shared" si="77"/>
        <v>0</v>
      </c>
    </row>
    <row r="235" spans="1:14" ht="12.75" customHeight="1" x14ac:dyDescent="0.2">
      <c r="A235" s="120"/>
      <c r="B235" s="120"/>
      <c r="C235" s="272">
        <v>4003</v>
      </c>
      <c r="D235" s="273" t="s">
        <v>297</v>
      </c>
      <c r="E235" s="274"/>
      <c r="F235" s="144"/>
      <c r="G235" s="289" t="s">
        <v>97</v>
      </c>
      <c r="H235" s="7"/>
      <c r="I235" s="7"/>
      <c r="J235" s="95">
        <f t="shared" si="77"/>
        <v>0</v>
      </c>
      <c r="K235" s="95">
        <f t="shared" si="77"/>
        <v>0</v>
      </c>
      <c r="L235" s="95">
        <f t="shared" si="77"/>
        <v>0</v>
      </c>
      <c r="M235" s="95">
        <f t="shared" si="77"/>
        <v>0</v>
      </c>
    </row>
    <row r="236" spans="1:14" ht="12.75" customHeight="1" x14ac:dyDescent="0.2">
      <c r="A236" s="120"/>
      <c r="B236" s="120"/>
      <c r="C236" s="272">
        <v>4004</v>
      </c>
      <c r="D236" s="273" t="s">
        <v>298</v>
      </c>
      <c r="E236" s="274"/>
      <c r="F236" s="144"/>
      <c r="G236" s="289" t="s">
        <v>97</v>
      </c>
      <c r="H236" s="7"/>
      <c r="I236" s="7"/>
      <c r="J236" s="95">
        <f t="shared" si="77"/>
        <v>0</v>
      </c>
      <c r="K236" s="95">
        <f t="shared" si="77"/>
        <v>0</v>
      </c>
      <c r="L236" s="95">
        <f t="shared" si="77"/>
        <v>0</v>
      </c>
      <c r="M236" s="95">
        <f t="shared" si="77"/>
        <v>0</v>
      </c>
    </row>
    <row r="237" spans="1:14" ht="12.75" customHeight="1" x14ac:dyDescent="0.2">
      <c r="A237" s="120"/>
      <c r="B237" s="120"/>
      <c r="C237" s="272">
        <v>4005</v>
      </c>
      <c r="D237" s="273" t="s">
        <v>299</v>
      </c>
      <c r="E237" s="274"/>
      <c r="F237" s="144"/>
      <c r="G237" s="289" t="s">
        <v>97</v>
      </c>
      <c r="H237" s="7"/>
      <c r="I237" s="7"/>
      <c r="J237" s="95">
        <f t="shared" si="77"/>
        <v>0</v>
      </c>
      <c r="K237" s="95">
        <f t="shared" si="77"/>
        <v>0</v>
      </c>
      <c r="L237" s="95">
        <f t="shared" si="77"/>
        <v>0</v>
      </c>
      <c r="M237" s="95">
        <f t="shared" si="77"/>
        <v>0</v>
      </c>
    </row>
    <row r="238" spans="1:14" ht="12.75" customHeight="1" x14ac:dyDescent="0.2">
      <c r="A238" s="120"/>
      <c r="B238" s="120"/>
      <c r="C238" s="272">
        <v>4009</v>
      </c>
      <c r="D238" s="273" t="s">
        <v>300</v>
      </c>
      <c r="E238" s="274"/>
      <c r="F238" s="144"/>
      <c r="G238" s="289" t="s">
        <v>97</v>
      </c>
      <c r="H238" s="7"/>
      <c r="I238" s="7"/>
      <c r="J238" s="95">
        <f t="shared" si="77"/>
        <v>0</v>
      </c>
      <c r="K238" s="95">
        <f t="shared" si="77"/>
        <v>0</v>
      </c>
      <c r="L238" s="95">
        <f t="shared" si="77"/>
        <v>0</v>
      </c>
      <c r="M238" s="95">
        <f t="shared" si="77"/>
        <v>0</v>
      </c>
    </row>
    <row r="239" spans="1:14" s="182" customFormat="1" ht="12.75" customHeight="1" x14ac:dyDescent="0.2">
      <c r="A239" s="275"/>
      <c r="B239" s="276"/>
      <c r="C239" s="277" t="s">
        <v>144</v>
      </c>
      <c r="D239" s="278" t="s">
        <v>145</v>
      </c>
      <c r="E239" s="279"/>
      <c r="F239" s="291"/>
      <c r="G239" s="281" t="s">
        <v>100</v>
      </c>
      <c r="H239" s="63"/>
      <c r="I239" s="63"/>
      <c r="J239" s="254">
        <f t="shared" si="77"/>
        <v>0</v>
      </c>
      <c r="K239" s="254">
        <f t="shared" si="77"/>
        <v>0</v>
      </c>
      <c r="L239" s="254">
        <f t="shared" si="77"/>
        <v>0</v>
      </c>
      <c r="M239" s="254">
        <f t="shared" si="77"/>
        <v>0</v>
      </c>
    </row>
    <row r="240" spans="1:14" s="185" customFormat="1" ht="12.75" customHeight="1" x14ac:dyDescent="0.2">
      <c r="A240" s="117"/>
      <c r="B240" s="117">
        <v>401</v>
      </c>
      <c r="C240" s="271"/>
      <c r="D240" s="118" t="s">
        <v>301</v>
      </c>
      <c r="E240" s="119"/>
      <c r="F240" s="288"/>
      <c r="G240" s="289"/>
      <c r="H240" s="62">
        <f t="shared" ref="H240:M240" si="78">SUM(H241:H245)</f>
        <v>0</v>
      </c>
      <c r="I240" s="82">
        <f t="shared" si="78"/>
        <v>0</v>
      </c>
      <c r="J240" s="4">
        <f t="shared" si="78"/>
        <v>0</v>
      </c>
      <c r="K240" s="128">
        <f t="shared" si="78"/>
        <v>0</v>
      </c>
      <c r="L240" s="128">
        <f t="shared" si="78"/>
        <v>0</v>
      </c>
      <c r="M240" s="128">
        <f t="shared" si="78"/>
        <v>0</v>
      </c>
    </row>
    <row r="241" spans="1:13" ht="12.75" customHeight="1" x14ac:dyDescent="0.2">
      <c r="A241" s="120"/>
      <c r="B241" s="120"/>
      <c r="C241" s="272">
        <v>4010</v>
      </c>
      <c r="D241" s="273" t="s">
        <v>302</v>
      </c>
      <c r="E241" s="274"/>
      <c r="F241" s="144"/>
      <c r="G241" s="289" t="s">
        <v>97</v>
      </c>
      <c r="H241" s="7"/>
      <c r="I241" s="7"/>
      <c r="J241" s="95">
        <f t="shared" ref="J241:M245" si="79">ROUND((I241*$F241)+I241,-1)</f>
        <v>0</v>
      </c>
      <c r="K241" s="95">
        <f t="shared" si="79"/>
        <v>0</v>
      </c>
      <c r="L241" s="95">
        <f t="shared" si="79"/>
        <v>0</v>
      </c>
      <c r="M241" s="95">
        <f t="shared" si="79"/>
        <v>0</v>
      </c>
    </row>
    <row r="242" spans="1:13" ht="12.75" customHeight="1" x14ac:dyDescent="0.2">
      <c r="A242" s="120"/>
      <c r="B242" s="120"/>
      <c r="C242" s="272">
        <v>4011</v>
      </c>
      <c r="D242" s="273" t="s">
        <v>303</v>
      </c>
      <c r="E242" s="274"/>
      <c r="F242" s="144"/>
      <c r="G242" s="289" t="s">
        <v>97</v>
      </c>
      <c r="H242" s="7"/>
      <c r="I242" s="7"/>
      <c r="J242" s="95">
        <f t="shared" si="79"/>
        <v>0</v>
      </c>
      <c r="K242" s="95">
        <f t="shared" si="79"/>
        <v>0</v>
      </c>
      <c r="L242" s="95">
        <f t="shared" si="79"/>
        <v>0</v>
      </c>
      <c r="M242" s="95">
        <f t="shared" si="79"/>
        <v>0</v>
      </c>
    </row>
    <row r="243" spans="1:13" ht="12.75" customHeight="1" x14ac:dyDescent="0.2">
      <c r="A243" s="120"/>
      <c r="B243" s="120"/>
      <c r="C243" s="272">
        <v>4015</v>
      </c>
      <c r="D243" s="273" t="s">
        <v>304</v>
      </c>
      <c r="E243" s="274"/>
      <c r="F243" s="144"/>
      <c r="G243" s="289" t="s">
        <v>97</v>
      </c>
      <c r="H243" s="7"/>
      <c r="I243" s="7"/>
      <c r="J243" s="95">
        <f t="shared" si="79"/>
        <v>0</v>
      </c>
      <c r="K243" s="95">
        <f t="shared" si="79"/>
        <v>0</v>
      </c>
      <c r="L243" s="95">
        <f t="shared" si="79"/>
        <v>0</v>
      </c>
      <c r="M243" s="95">
        <f t="shared" si="79"/>
        <v>0</v>
      </c>
    </row>
    <row r="244" spans="1:13" ht="12.75" customHeight="1" x14ac:dyDescent="0.2">
      <c r="A244" s="120"/>
      <c r="B244" s="120"/>
      <c r="C244" s="272">
        <v>4019</v>
      </c>
      <c r="D244" s="273" t="s">
        <v>305</v>
      </c>
      <c r="E244" s="274"/>
      <c r="F244" s="144"/>
      <c r="G244" s="289" t="s">
        <v>97</v>
      </c>
      <c r="H244" s="7"/>
      <c r="I244" s="7"/>
      <c r="J244" s="95">
        <f t="shared" si="79"/>
        <v>0</v>
      </c>
      <c r="K244" s="95">
        <f t="shared" si="79"/>
        <v>0</v>
      </c>
      <c r="L244" s="95">
        <f t="shared" si="79"/>
        <v>0</v>
      </c>
      <c r="M244" s="95">
        <f t="shared" si="79"/>
        <v>0</v>
      </c>
    </row>
    <row r="245" spans="1:13" s="182" customFormat="1" ht="12.75" customHeight="1" x14ac:dyDescent="0.2">
      <c r="A245" s="275"/>
      <c r="B245" s="276"/>
      <c r="C245" s="277" t="s">
        <v>144</v>
      </c>
      <c r="D245" s="278" t="s">
        <v>145</v>
      </c>
      <c r="E245" s="279"/>
      <c r="F245" s="291"/>
      <c r="G245" s="281" t="s">
        <v>100</v>
      </c>
      <c r="H245" s="63"/>
      <c r="I245" s="63"/>
      <c r="J245" s="254">
        <f t="shared" si="79"/>
        <v>0</v>
      </c>
      <c r="K245" s="254">
        <f t="shared" si="79"/>
        <v>0</v>
      </c>
      <c r="L245" s="254">
        <f t="shared" si="79"/>
        <v>0</v>
      </c>
      <c r="M245" s="254">
        <f t="shared" si="79"/>
        <v>0</v>
      </c>
    </row>
    <row r="246" spans="1:13" s="185" customFormat="1" ht="12.75" customHeight="1" x14ac:dyDescent="0.2">
      <c r="A246" s="117"/>
      <c r="B246" s="117">
        <v>402</v>
      </c>
      <c r="C246" s="271"/>
      <c r="D246" s="118" t="s">
        <v>306</v>
      </c>
      <c r="E246" s="119"/>
      <c r="F246" s="288"/>
      <c r="G246" s="289"/>
      <c r="H246" s="62">
        <f t="shared" ref="H246:M246" si="80">SUM(H247:H248)</f>
        <v>0</v>
      </c>
      <c r="I246" s="82">
        <f t="shared" si="80"/>
        <v>0</v>
      </c>
      <c r="J246" s="4">
        <f t="shared" si="80"/>
        <v>0</v>
      </c>
      <c r="K246" s="128">
        <f t="shared" si="80"/>
        <v>0</v>
      </c>
      <c r="L246" s="128">
        <f t="shared" si="80"/>
        <v>0</v>
      </c>
      <c r="M246" s="128">
        <f t="shared" si="80"/>
        <v>0</v>
      </c>
    </row>
    <row r="247" spans="1:13" ht="12.75" customHeight="1" x14ac:dyDescent="0.2">
      <c r="A247" s="120"/>
      <c r="B247" s="120"/>
      <c r="C247" s="272">
        <v>4022</v>
      </c>
      <c r="D247" s="273" t="s">
        <v>307</v>
      </c>
      <c r="E247" s="274"/>
      <c r="F247" s="144"/>
      <c r="G247" s="289" t="s">
        <v>97</v>
      </c>
      <c r="H247" s="7"/>
      <c r="I247" s="7"/>
      <c r="J247" s="95">
        <f t="shared" ref="J247:M248" si="81">ROUND((I247*$F247)+I247,-1)</f>
        <v>0</v>
      </c>
      <c r="K247" s="95">
        <f t="shared" si="81"/>
        <v>0</v>
      </c>
      <c r="L247" s="95">
        <f t="shared" si="81"/>
        <v>0</v>
      </c>
      <c r="M247" s="95">
        <f t="shared" si="81"/>
        <v>0</v>
      </c>
    </row>
    <row r="248" spans="1:13" s="182" customFormat="1" ht="12.75" customHeight="1" x14ac:dyDescent="0.2">
      <c r="A248" s="275"/>
      <c r="B248" s="276"/>
      <c r="C248" s="277" t="s">
        <v>144</v>
      </c>
      <c r="D248" s="278" t="s">
        <v>145</v>
      </c>
      <c r="E248" s="279"/>
      <c r="F248" s="291"/>
      <c r="G248" s="281" t="s">
        <v>100</v>
      </c>
      <c r="H248" s="63"/>
      <c r="I248" s="63"/>
      <c r="J248" s="254">
        <f t="shared" si="81"/>
        <v>0</v>
      </c>
      <c r="K248" s="254">
        <f t="shared" si="81"/>
        <v>0</v>
      </c>
      <c r="L248" s="254">
        <f t="shared" si="81"/>
        <v>0</v>
      </c>
      <c r="M248" s="254">
        <f t="shared" si="81"/>
        <v>0</v>
      </c>
    </row>
    <row r="249" spans="1:13" s="185" customFormat="1" ht="12.75" customHeight="1" x14ac:dyDescent="0.2">
      <c r="A249" s="114">
        <v>42</v>
      </c>
      <c r="B249" s="114"/>
      <c r="C249" s="270"/>
      <c r="D249" s="115" t="s">
        <v>308</v>
      </c>
      <c r="E249" s="116"/>
      <c r="F249" s="288"/>
      <c r="G249" s="289"/>
      <c r="H249" s="126">
        <f t="shared" ref="H249:M249" si="82">H250+H254+H257+H259+H261</f>
        <v>0</v>
      </c>
      <c r="I249" s="127">
        <f t="shared" si="82"/>
        <v>0</v>
      </c>
      <c r="J249" s="128">
        <f t="shared" si="82"/>
        <v>0</v>
      </c>
      <c r="K249" s="128">
        <f t="shared" si="82"/>
        <v>0</v>
      </c>
      <c r="L249" s="128">
        <f t="shared" si="82"/>
        <v>0</v>
      </c>
      <c r="M249" s="128">
        <f t="shared" si="82"/>
        <v>0</v>
      </c>
    </row>
    <row r="250" spans="1:13" s="185" customFormat="1" ht="12.75" customHeight="1" x14ac:dyDescent="0.2">
      <c r="A250" s="117"/>
      <c r="B250" s="117">
        <v>423</v>
      </c>
      <c r="C250" s="271"/>
      <c r="D250" s="118" t="s">
        <v>309</v>
      </c>
      <c r="E250" s="119"/>
      <c r="F250" s="288"/>
      <c r="G250" s="289"/>
      <c r="H250" s="62">
        <f t="shared" ref="H250:M250" si="83">SUM(H251:H253)</f>
        <v>0</v>
      </c>
      <c r="I250" s="82">
        <f t="shared" si="83"/>
        <v>0</v>
      </c>
      <c r="J250" s="4">
        <f t="shared" si="83"/>
        <v>0</v>
      </c>
      <c r="K250" s="128">
        <f t="shared" si="83"/>
        <v>0</v>
      </c>
      <c r="L250" s="128">
        <f t="shared" si="83"/>
        <v>0</v>
      </c>
      <c r="M250" s="128">
        <f t="shared" si="83"/>
        <v>0</v>
      </c>
    </row>
    <row r="251" spans="1:13" ht="12.75" customHeight="1" x14ac:dyDescent="0.2">
      <c r="A251" s="120"/>
      <c r="B251" s="120"/>
      <c r="C251" s="272">
        <v>4230</v>
      </c>
      <c r="D251" s="273" t="s">
        <v>310</v>
      </c>
      <c r="E251" s="274"/>
      <c r="F251" s="144"/>
      <c r="G251" s="289" t="s">
        <v>97</v>
      </c>
      <c r="H251" s="7"/>
      <c r="I251" s="7"/>
      <c r="J251" s="95">
        <f t="shared" ref="J251:M252" si="84">ROUND((I251*$F251)+I251,-1)</f>
        <v>0</v>
      </c>
      <c r="K251" s="95">
        <f t="shared" si="84"/>
        <v>0</v>
      </c>
      <c r="L251" s="95">
        <f t="shared" si="84"/>
        <v>0</v>
      </c>
      <c r="M251" s="95">
        <f t="shared" si="84"/>
        <v>0</v>
      </c>
    </row>
    <row r="252" spans="1:13" ht="12.75" customHeight="1" x14ac:dyDescent="0.2">
      <c r="A252" s="120"/>
      <c r="B252" s="120"/>
      <c r="C252" s="272">
        <v>4231</v>
      </c>
      <c r="D252" s="273" t="s">
        <v>311</v>
      </c>
      <c r="E252" s="274"/>
      <c r="F252" s="144"/>
      <c r="G252" s="289" t="s">
        <v>97</v>
      </c>
      <c r="H252" s="7"/>
      <c r="I252" s="7"/>
      <c r="J252" s="95">
        <f t="shared" si="84"/>
        <v>0</v>
      </c>
      <c r="K252" s="95">
        <f t="shared" si="84"/>
        <v>0</v>
      </c>
      <c r="L252" s="95">
        <f t="shared" si="84"/>
        <v>0</v>
      </c>
      <c r="M252" s="95">
        <f t="shared" si="84"/>
        <v>0</v>
      </c>
    </row>
    <row r="253" spans="1:13" s="182" customFormat="1" ht="12.75" customHeight="1" x14ac:dyDescent="0.2">
      <c r="A253" s="275"/>
      <c r="B253" s="276"/>
      <c r="C253" s="277" t="s">
        <v>144</v>
      </c>
      <c r="D253" s="278" t="s">
        <v>145</v>
      </c>
      <c r="E253" s="279"/>
      <c r="F253" s="291"/>
      <c r="G253" s="281" t="s">
        <v>100</v>
      </c>
      <c r="H253" s="63"/>
      <c r="I253" s="63"/>
      <c r="J253" s="254"/>
      <c r="K253" s="254"/>
      <c r="L253" s="254"/>
      <c r="M253" s="254"/>
    </row>
    <row r="254" spans="1:13" s="185" customFormat="1" ht="12.75" customHeight="1" x14ac:dyDescent="0.2">
      <c r="A254" s="117"/>
      <c r="B254" s="117">
        <v>424</v>
      </c>
      <c r="C254" s="271"/>
      <c r="D254" s="118" t="s">
        <v>312</v>
      </c>
      <c r="E254" s="119"/>
      <c r="F254" s="288"/>
      <c r="G254" s="289"/>
      <c r="H254" s="62">
        <f t="shared" ref="H254:M254" si="85">SUM(H255:H256)</f>
        <v>0</v>
      </c>
      <c r="I254" s="82">
        <f t="shared" si="85"/>
        <v>0</v>
      </c>
      <c r="J254" s="4">
        <f t="shared" si="85"/>
        <v>0</v>
      </c>
      <c r="K254" s="128">
        <f t="shared" si="85"/>
        <v>0</v>
      </c>
      <c r="L254" s="128">
        <f t="shared" si="85"/>
        <v>0</v>
      </c>
      <c r="M254" s="128">
        <f t="shared" si="85"/>
        <v>0</v>
      </c>
    </row>
    <row r="255" spans="1:13" ht="12.75" customHeight="1" x14ac:dyDescent="0.2">
      <c r="A255" s="120"/>
      <c r="B255" s="120"/>
      <c r="C255" s="272">
        <v>4240</v>
      </c>
      <c r="D255" s="273" t="s">
        <v>312</v>
      </c>
      <c r="E255" s="274"/>
      <c r="F255" s="144"/>
      <c r="G255" s="289" t="s">
        <v>97</v>
      </c>
      <c r="H255" s="7"/>
      <c r="I255" s="7"/>
      <c r="J255" s="95">
        <f>ROUND((I255*$F255)+I255,-1)</f>
        <v>0</v>
      </c>
      <c r="K255" s="95">
        <f>ROUND((J255*$F255)+J255,-1)</f>
        <v>0</v>
      </c>
      <c r="L255" s="95">
        <f>ROUND((K255*$F255)+K255,-1)</f>
        <v>0</v>
      </c>
      <c r="M255" s="95">
        <f>ROUND((L255*$F255)+L255,-1)</f>
        <v>0</v>
      </c>
    </row>
    <row r="256" spans="1:13" s="182" customFormat="1" ht="12.75" customHeight="1" x14ac:dyDescent="0.2">
      <c r="A256" s="275"/>
      <c r="B256" s="276"/>
      <c r="C256" s="277" t="s">
        <v>144</v>
      </c>
      <c r="D256" s="278" t="s">
        <v>145</v>
      </c>
      <c r="E256" s="279"/>
      <c r="F256" s="291"/>
      <c r="G256" s="281" t="s">
        <v>100</v>
      </c>
      <c r="H256" s="63"/>
      <c r="I256" s="63"/>
      <c r="J256" s="254"/>
      <c r="K256" s="254"/>
      <c r="L256" s="254"/>
      <c r="M256" s="254"/>
    </row>
    <row r="257" spans="1:13" s="185" customFormat="1" ht="12.75" customHeight="1" x14ac:dyDescent="0.2">
      <c r="A257" s="117"/>
      <c r="B257" s="117">
        <v>425</v>
      </c>
      <c r="C257" s="271"/>
      <c r="D257" s="118" t="s">
        <v>313</v>
      </c>
      <c r="E257" s="119"/>
      <c r="F257" s="288"/>
      <c r="G257" s="289"/>
      <c r="H257" s="62">
        <f t="shared" ref="H257:M257" si="86">SUM(H258)</f>
        <v>0</v>
      </c>
      <c r="I257" s="82">
        <f t="shared" si="86"/>
        <v>0</v>
      </c>
      <c r="J257" s="4">
        <f t="shared" si="86"/>
        <v>0</v>
      </c>
      <c r="K257" s="128">
        <f t="shared" si="86"/>
        <v>0</v>
      </c>
      <c r="L257" s="128">
        <f t="shared" si="86"/>
        <v>0</v>
      </c>
      <c r="M257" s="128">
        <f t="shared" si="86"/>
        <v>0</v>
      </c>
    </row>
    <row r="258" spans="1:13" ht="12.75" customHeight="1" x14ac:dyDescent="0.2">
      <c r="A258" s="120"/>
      <c r="B258" s="120"/>
      <c r="C258" s="272">
        <v>4250</v>
      </c>
      <c r="D258" s="273" t="s">
        <v>314</v>
      </c>
      <c r="E258" s="274"/>
      <c r="F258" s="292"/>
      <c r="G258" s="281" t="s">
        <v>100</v>
      </c>
      <c r="H258" s="7"/>
      <c r="I258" s="7"/>
      <c r="J258" s="7"/>
      <c r="K258" s="7"/>
      <c r="L258" s="7"/>
      <c r="M258" s="7"/>
    </row>
    <row r="259" spans="1:13" s="185" customFormat="1" ht="12.75" customHeight="1" x14ac:dyDescent="0.2">
      <c r="A259" s="117"/>
      <c r="B259" s="117">
        <v>426</v>
      </c>
      <c r="C259" s="271"/>
      <c r="D259" s="118" t="s">
        <v>315</v>
      </c>
      <c r="E259" s="119"/>
      <c r="F259" s="288"/>
      <c r="G259" s="289"/>
      <c r="H259" s="62">
        <f t="shared" ref="H259:M259" si="87">SUM(H260)</f>
        <v>0</v>
      </c>
      <c r="I259" s="82">
        <f t="shared" si="87"/>
        <v>0</v>
      </c>
      <c r="J259" s="4">
        <f t="shared" si="87"/>
        <v>0</v>
      </c>
      <c r="K259" s="128">
        <f t="shared" si="87"/>
        <v>0</v>
      </c>
      <c r="L259" s="128">
        <f t="shared" si="87"/>
        <v>0</v>
      </c>
      <c r="M259" s="128">
        <f t="shared" si="87"/>
        <v>0</v>
      </c>
    </row>
    <row r="260" spans="1:13" ht="12.75" customHeight="1" x14ac:dyDescent="0.2">
      <c r="A260" s="120"/>
      <c r="B260" s="120"/>
      <c r="C260" s="272">
        <v>4260</v>
      </c>
      <c r="D260" s="273" t="s">
        <v>316</v>
      </c>
      <c r="E260" s="274"/>
      <c r="F260" s="292"/>
      <c r="G260" s="281" t="s">
        <v>100</v>
      </c>
      <c r="H260" s="7"/>
      <c r="I260" s="7"/>
      <c r="J260" s="7"/>
      <c r="K260" s="7"/>
      <c r="L260" s="7"/>
      <c r="M260" s="7"/>
    </row>
    <row r="261" spans="1:13" s="185" customFormat="1" ht="12.75" customHeight="1" x14ac:dyDescent="0.2">
      <c r="A261" s="117"/>
      <c r="B261" s="117">
        <v>429</v>
      </c>
      <c r="C261" s="271"/>
      <c r="D261" s="118" t="s">
        <v>317</v>
      </c>
      <c r="E261" s="119"/>
      <c r="F261" s="288"/>
      <c r="G261" s="289"/>
      <c r="H261" s="62">
        <f t="shared" ref="H261:M261" si="88">SUM(H262)</f>
        <v>0</v>
      </c>
      <c r="I261" s="82">
        <f t="shared" si="88"/>
        <v>0</v>
      </c>
      <c r="J261" s="4">
        <f t="shared" si="88"/>
        <v>0</v>
      </c>
      <c r="K261" s="128">
        <f t="shared" si="88"/>
        <v>0</v>
      </c>
      <c r="L261" s="128">
        <f t="shared" si="88"/>
        <v>0</v>
      </c>
      <c r="M261" s="128">
        <f t="shared" si="88"/>
        <v>0</v>
      </c>
    </row>
    <row r="262" spans="1:13" ht="12.75" customHeight="1" x14ac:dyDescent="0.2">
      <c r="A262" s="120"/>
      <c r="B262" s="120"/>
      <c r="C262" s="272">
        <v>4290</v>
      </c>
      <c r="D262" s="273" t="s">
        <v>317</v>
      </c>
      <c r="E262" s="274"/>
      <c r="F262" s="292"/>
      <c r="G262" s="281" t="s">
        <v>100</v>
      </c>
      <c r="H262" s="7"/>
      <c r="I262" s="7"/>
      <c r="J262" s="7"/>
      <c r="K262" s="7"/>
      <c r="L262" s="7"/>
      <c r="M262" s="7"/>
    </row>
    <row r="263" spans="1:13" s="185" customFormat="1" ht="12.75" customHeight="1" x14ac:dyDescent="0.2">
      <c r="A263" s="114">
        <v>43</v>
      </c>
      <c r="B263" s="114"/>
      <c r="C263" s="270"/>
      <c r="D263" s="115" t="s">
        <v>318</v>
      </c>
      <c r="E263" s="116"/>
      <c r="F263" s="288"/>
      <c r="G263" s="289"/>
      <c r="H263" s="62">
        <f t="shared" ref="H263:M263" si="89">H264+H266+H268</f>
        <v>0</v>
      </c>
      <c r="I263" s="82">
        <f t="shared" si="89"/>
        <v>0</v>
      </c>
      <c r="J263" s="4">
        <f t="shared" si="89"/>
        <v>0</v>
      </c>
      <c r="K263" s="128">
        <f t="shared" si="89"/>
        <v>0</v>
      </c>
      <c r="L263" s="128">
        <f t="shared" si="89"/>
        <v>0</v>
      </c>
      <c r="M263" s="128">
        <f t="shared" si="89"/>
        <v>0</v>
      </c>
    </row>
    <row r="264" spans="1:13" s="185" customFormat="1" ht="12.75" customHeight="1" x14ac:dyDescent="0.2">
      <c r="A264" s="117"/>
      <c r="B264" s="117">
        <v>430</v>
      </c>
      <c r="C264" s="271"/>
      <c r="D264" s="118" t="s">
        <v>319</v>
      </c>
      <c r="E264" s="119"/>
      <c r="F264" s="288"/>
      <c r="G264" s="289"/>
      <c r="H264" s="62">
        <f t="shared" ref="H264:M264" si="90">SUM(H265)</f>
        <v>0</v>
      </c>
      <c r="I264" s="82">
        <f t="shared" si="90"/>
        <v>0</v>
      </c>
      <c r="J264" s="4">
        <f t="shared" si="90"/>
        <v>0</v>
      </c>
      <c r="K264" s="128">
        <f t="shared" si="90"/>
        <v>0</v>
      </c>
      <c r="L264" s="128">
        <f t="shared" si="90"/>
        <v>0</v>
      </c>
      <c r="M264" s="128">
        <f t="shared" si="90"/>
        <v>0</v>
      </c>
    </row>
    <row r="265" spans="1:13" ht="12.75" customHeight="1" x14ac:dyDescent="0.2">
      <c r="A265" s="120"/>
      <c r="B265" s="120"/>
      <c r="C265" s="272">
        <v>4309</v>
      </c>
      <c r="D265" s="273" t="s">
        <v>320</v>
      </c>
      <c r="E265" s="274"/>
      <c r="F265" s="292"/>
      <c r="G265" s="281" t="s">
        <v>100</v>
      </c>
      <c r="H265" s="7"/>
      <c r="I265" s="7"/>
      <c r="J265" s="7"/>
      <c r="K265" s="7"/>
      <c r="L265" s="7"/>
      <c r="M265" s="7"/>
    </row>
    <row r="266" spans="1:13" s="185" customFormat="1" ht="12.75" customHeight="1" x14ac:dyDescent="0.2">
      <c r="A266" s="117"/>
      <c r="B266" s="117">
        <v>431</v>
      </c>
      <c r="C266" s="271"/>
      <c r="D266" s="118" t="s">
        <v>321</v>
      </c>
      <c r="E266" s="119"/>
      <c r="F266" s="288"/>
      <c r="G266" s="289"/>
      <c r="H266" s="62">
        <f t="shared" ref="H266:M266" si="91">SUM(H267)</f>
        <v>0</v>
      </c>
      <c r="I266" s="82">
        <f t="shared" si="91"/>
        <v>0</v>
      </c>
      <c r="J266" s="4">
        <f t="shared" si="91"/>
        <v>0</v>
      </c>
      <c r="K266" s="128">
        <f t="shared" si="91"/>
        <v>0</v>
      </c>
      <c r="L266" s="128">
        <f t="shared" si="91"/>
        <v>0</v>
      </c>
      <c r="M266" s="128">
        <f t="shared" si="91"/>
        <v>0</v>
      </c>
    </row>
    <row r="267" spans="1:13" ht="12.75" customHeight="1" x14ac:dyDescent="0.2">
      <c r="A267" s="120"/>
      <c r="B267" s="120"/>
      <c r="C267" s="272">
        <v>4312</v>
      </c>
      <c r="D267" s="273" t="s">
        <v>322</v>
      </c>
      <c r="E267" s="274"/>
      <c r="F267" s="292"/>
      <c r="G267" s="281" t="s">
        <v>100</v>
      </c>
      <c r="H267" s="7"/>
      <c r="I267" s="7"/>
      <c r="J267" s="7"/>
      <c r="K267" s="7"/>
      <c r="L267" s="7"/>
      <c r="M267" s="7"/>
    </row>
    <row r="268" spans="1:13" s="185" customFormat="1" ht="12.75" customHeight="1" x14ac:dyDescent="0.2">
      <c r="A268" s="117"/>
      <c r="B268" s="117">
        <v>439</v>
      </c>
      <c r="C268" s="271"/>
      <c r="D268" s="118" t="s">
        <v>323</v>
      </c>
      <c r="E268" s="119"/>
      <c r="F268" s="288"/>
      <c r="G268" s="289"/>
      <c r="H268" s="62">
        <f t="shared" ref="H268:M268" si="92">SUM(H269)</f>
        <v>0</v>
      </c>
      <c r="I268" s="82">
        <f t="shared" si="92"/>
        <v>0</v>
      </c>
      <c r="J268" s="4">
        <f t="shared" si="92"/>
        <v>0</v>
      </c>
      <c r="K268" s="128">
        <f t="shared" si="92"/>
        <v>0</v>
      </c>
      <c r="L268" s="128">
        <f t="shared" si="92"/>
        <v>0</v>
      </c>
      <c r="M268" s="128">
        <f t="shared" si="92"/>
        <v>0</v>
      </c>
    </row>
    <row r="269" spans="1:13" ht="12.75" customHeight="1" x14ac:dyDescent="0.2">
      <c r="A269" s="120"/>
      <c r="B269" s="120"/>
      <c r="C269" s="272">
        <v>4390</v>
      </c>
      <c r="D269" s="273" t="s">
        <v>323</v>
      </c>
      <c r="E269" s="274"/>
      <c r="F269" s="292"/>
      <c r="G269" s="281" t="s">
        <v>100</v>
      </c>
      <c r="H269" s="7"/>
      <c r="I269" s="7"/>
      <c r="J269" s="7"/>
      <c r="K269" s="7"/>
      <c r="L269" s="7"/>
      <c r="M269" s="7"/>
    </row>
    <row r="270" spans="1:13" s="185" customFormat="1" ht="12.75" customHeight="1" x14ac:dyDescent="0.2">
      <c r="A270" s="114">
        <v>44</v>
      </c>
      <c r="B270" s="114"/>
      <c r="C270" s="270"/>
      <c r="D270" s="115" t="s">
        <v>324</v>
      </c>
      <c r="E270" s="116"/>
      <c r="F270" s="288"/>
      <c r="G270" s="289"/>
      <c r="H270" s="126">
        <f t="shared" ref="H270:M270" si="93">H271+H277+H281+H285+H291+H295</f>
        <v>0</v>
      </c>
      <c r="I270" s="127">
        <f t="shared" si="93"/>
        <v>0</v>
      </c>
      <c r="J270" s="128">
        <f t="shared" si="93"/>
        <v>0</v>
      </c>
      <c r="K270" s="128">
        <f t="shared" si="93"/>
        <v>0</v>
      </c>
      <c r="L270" s="128">
        <f t="shared" si="93"/>
        <v>0</v>
      </c>
      <c r="M270" s="128">
        <f t="shared" si="93"/>
        <v>0</v>
      </c>
    </row>
    <row r="271" spans="1:13" s="185" customFormat="1" ht="12.75" customHeight="1" x14ac:dyDescent="0.2">
      <c r="A271" s="117"/>
      <c r="B271" s="117">
        <v>440</v>
      </c>
      <c r="C271" s="271"/>
      <c r="D271" s="118" t="s">
        <v>325</v>
      </c>
      <c r="E271" s="119"/>
      <c r="F271" s="288"/>
      <c r="G271" s="289"/>
      <c r="H271" s="62">
        <f t="shared" ref="H271:M271" si="94">SUM(H272:H276)</f>
        <v>0</v>
      </c>
      <c r="I271" s="82">
        <f t="shared" si="94"/>
        <v>0</v>
      </c>
      <c r="J271" s="4">
        <f t="shared" si="94"/>
        <v>0</v>
      </c>
      <c r="K271" s="128">
        <f t="shared" si="94"/>
        <v>0</v>
      </c>
      <c r="L271" s="128">
        <f t="shared" si="94"/>
        <v>0</v>
      </c>
      <c r="M271" s="128">
        <f t="shared" si="94"/>
        <v>0</v>
      </c>
    </row>
    <row r="272" spans="1:13" ht="12.75" customHeight="1" x14ac:dyDescent="0.2">
      <c r="A272" s="120"/>
      <c r="B272" s="120"/>
      <c r="C272" s="272">
        <v>4400</v>
      </c>
      <c r="D272" s="273" t="s">
        <v>326</v>
      </c>
      <c r="E272" s="274"/>
      <c r="F272" s="144"/>
      <c r="G272" s="289" t="s">
        <v>97</v>
      </c>
      <c r="H272" s="7"/>
      <c r="I272" s="7"/>
      <c r="J272" s="95">
        <f t="shared" ref="J272:M276" si="95">ROUND((I272*$F272)+I272,-1)</f>
        <v>0</v>
      </c>
      <c r="K272" s="95">
        <f t="shared" si="95"/>
        <v>0</v>
      </c>
      <c r="L272" s="95">
        <f t="shared" si="95"/>
        <v>0</v>
      </c>
      <c r="M272" s="95">
        <f t="shared" si="95"/>
        <v>0</v>
      </c>
    </row>
    <row r="273" spans="1:13" ht="12.75" customHeight="1" x14ac:dyDescent="0.2">
      <c r="A273" s="120"/>
      <c r="B273" s="120"/>
      <c r="C273" s="272">
        <v>4401</v>
      </c>
      <c r="D273" s="273" t="s">
        <v>327</v>
      </c>
      <c r="E273" s="274"/>
      <c r="F273" s="144"/>
      <c r="G273" s="289" t="s">
        <v>97</v>
      </c>
      <c r="H273" s="7"/>
      <c r="I273" s="7"/>
      <c r="J273" s="95">
        <f t="shared" si="95"/>
        <v>0</v>
      </c>
      <c r="K273" s="95">
        <f t="shared" si="95"/>
        <v>0</v>
      </c>
      <c r="L273" s="95">
        <f t="shared" si="95"/>
        <v>0</v>
      </c>
      <c r="M273" s="95">
        <f t="shared" si="95"/>
        <v>0</v>
      </c>
    </row>
    <row r="274" spans="1:13" ht="12.75" customHeight="1" x14ac:dyDescent="0.2">
      <c r="A274" s="120"/>
      <c r="B274" s="120"/>
      <c r="C274" s="272">
        <v>4402</v>
      </c>
      <c r="D274" s="273" t="s">
        <v>328</v>
      </c>
      <c r="E274" s="274"/>
      <c r="F274" s="144"/>
      <c r="G274" s="289" t="s">
        <v>97</v>
      </c>
      <c r="H274" s="7"/>
      <c r="I274" s="7"/>
      <c r="J274" s="95">
        <f t="shared" si="95"/>
        <v>0</v>
      </c>
      <c r="K274" s="95">
        <f t="shared" si="95"/>
        <v>0</v>
      </c>
      <c r="L274" s="95">
        <f t="shared" si="95"/>
        <v>0</v>
      </c>
      <c r="M274" s="95">
        <f t="shared" si="95"/>
        <v>0</v>
      </c>
    </row>
    <row r="275" spans="1:13" ht="12.75" customHeight="1" x14ac:dyDescent="0.2">
      <c r="A275" s="120"/>
      <c r="B275" s="120"/>
      <c r="C275" s="272">
        <v>4409</v>
      </c>
      <c r="D275" s="273" t="s">
        <v>329</v>
      </c>
      <c r="E275" s="274"/>
      <c r="F275" s="144"/>
      <c r="G275" s="289" t="s">
        <v>97</v>
      </c>
      <c r="H275" s="7"/>
      <c r="I275" s="7"/>
      <c r="J275" s="95">
        <f t="shared" si="95"/>
        <v>0</v>
      </c>
      <c r="K275" s="95">
        <f t="shared" si="95"/>
        <v>0</v>
      </c>
      <c r="L275" s="95">
        <f t="shared" si="95"/>
        <v>0</v>
      </c>
      <c r="M275" s="95">
        <f t="shared" si="95"/>
        <v>0</v>
      </c>
    </row>
    <row r="276" spans="1:13" s="182" customFormat="1" ht="12.75" customHeight="1" x14ac:dyDescent="0.2">
      <c r="A276" s="275"/>
      <c r="B276" s="276"/>
      <c r="C276" s="277" t="s">
        <v>144</v>
      </c>
      <c r="D276" s="278" t="s">
        <v>145</v>
      </c>
      <c r="E276" s="279"/>
      <c r="F276" s="291"/>
      <c r="G276" s="281" t="s">
        <v>100</v>
      </c>
      <c r="H276" s="63"/>
      <c r="I276" s="63"/>
      <c r="J276" s="254">
        <f t="shared" si="95"/>
        <v>0</v>
      </c>
      <c r="K276" s="254">
        <f t="shared" si="95"/>
        <v>0</v>
      </c>
      <c r="L276" s="254">
        <f t="shared" si="95"/>
        <v>0</v>
      </c>
      <c r="M276" s="254">
        <f t="shared" si="95"/>
        <v>0</v>
      </c>
    </row>
    <row r="277" spans="1:13" s="185" customFormat="1" ht="12.75" customHeight="1" x14ac:dyDescent="0.2">
      <c r="A277" s="117"/>
      <c r="B277" s="117">
        <v>441</v>
      </c>
      <c r="C277" s="271"/>
      <c r="D277" s="118" t="s">
        <v>330</v>
      </c>
      <c r="E277" s="119"/>
      <c r="F277" s="288"/>
      <c r="G277" s="289"/>
      <c r="H277" s="62">
        <f t="shared" ref="H277:M277" si="96">SUM(H278:H280)</f>
        <v>0</v>
      </c>
      <c r="I277" s="82">
        <f t="shared" si="96"/>
        <v>0</v>
      </c>
      <c r="J277" s="4">
        <f t="shared" si="96"/>
        <v>0</v>
      </c>
      <c r="K277" s="128">
        <f t="shared" si="96"/>
        <v>0</v>
      </c>
      <c r="L277" s="128">
        <f t="shared" si="96"/>
        <v>0</v>
      </c>
      <c r="M277" s="128">
        <f t="shared" si="96"/>
        <v>0</v>
      </c>
    </row>
    <row r="278" spans="1:13" ht="12.75" customHeight="1" x14ac:dyDescent="0.2">
      <c r="A278" s="120"/>
      <c r="B278" s="120"/>
      <c r="C278" s="272">
        <v>4410</v>
      </c>
      <c r="D278" s="273" t="s">
        <v>331</v>
      </c>
      <c r="E278" s="274"/>
      <c r="F278" s="292"/>
      <c r="G278" s="121" t="s">
        <v>100</v>
      </c>
      <c r="H278" s="7"/>
      <c r="I278" s="7"/>
      <c r="J278" s="7"/>
      <c r="K278" s="7"/>
      <c r="L278" s="7"/>
      <c r="M278" s="7"/>
    </row>
    <row r="279" spans="1:13" ht="12.75" customHeight="1" x14ac:dyDescent="0.2">
      <c r="A279" s="120"/>
      <c r="B279" s="120"/>
      <c r="C279" s="272">
        <v>4411</v>
      </c>
      <c r="D279" s="273" t="s">
        <v>332</v>
      </c>
      <c r="E279" s="274"/>
      <c r="F279" s="292"/>
      <c r="G279" s="121" t="s">
        <v>100</v>
      </c>
      <c r="H279" s="7"/>
      <c r="I279" s="7"/>
      <c r="J279" s="7"/>
      <c r="K279" s="7"/>
      <c r="L279" s="7"/>
      <c r="M279" s="7"/>
    </row>
    <row r="280" spans="1:13" ht="12.75" customHeight="1" x14ac:dyDescent="0.2">
      <c r="A280" s="120"/>
      <c r="B280" s="120"/>
      <c r="C280" s="272">
        <v>4419</v>
      </c>
      <c r="D280" s="273" t="s">
        <v>333</v>
      </c>
      <c r="E280" s="274"/>
      <c r="F280" s="292"/>
      <c r="G280" s="121" t="s">
        <v>100</v>
      </c>
      <c r="H280" s="7"/>
      <c r="I280" s="7"/>
      <c r="J280" s="7"/>
      <c r="K280" s="7"/>
      <c r="L280" s="7"/>
      <c r="M280" s="7"/>
    </row>
    <row r="281" spans="1:13" s="185" customFormat="1" ht="12.75" customHeight="1" x14ac:dyDescent="0.2">
      <c r="A281" s="117"/>
      <c r="B281" s="117">
        <v>442</v>
      </c>
      <c r="C281" s="271"/>
      <c r="D281" s="118" t="s">
        <v>334</v>
      </c>
      <c r="E281" s="119"/>
      <c r="F281" s="288"/>
      <c r="G281" s="289"/>
      <c r="H281" s="62">
        <f t="shared" ref="H281:M281" si="97">SUM(H282:H284)</f>
        <v>0</v>
      </c>
      <c r="I281" s="82">
        <f t="shared" si="97"/>
        <v>0</v>
      </c>
      <c r="J281" s="4">
        <f t="shared" si="97"/>
        <v>0</v>
      </c>
      <c r="K281" s="128">
        <f t="shared" si="97"/>
        <v>0</v>
      </c>
      <c r="L281" s="128">
        <f t="shared" si="97"/>
        <v>0</v>
      </c>
      <c r="M281" s="128">
        <f t="shared" si="97"/>
        <v>0</v>
      </c>
    </row>
    <row r="282" spans="1:13" ht="12.75" customHeight="1" x14ac:dyDescent="0.2">
      <c r="A282" s="120"/>
      <c r="B282" s="120"/>
      <c r="C282" s="272">
        <v>4420</v>
      </c>
      <c r="D282" s="273" t="s">
        <v>335</v>
      </c>
      <c r="E282" s="274"/>
      <c r="F282" s="144"/>
      <c r="G282" s="289" t="s">
        <v>97</v>
      </c>
      <c r="H282" s="7"/>
      <c r="I282" s="7"/>
      <c r="J282" s="95">
        <f t="shared" ref="J282:M283" si="98">ROUND((I282*$F282)+I282,-1)</f>
        <v>0</v>
      </c>
      <c r="K282" s="95">
        <f t="shared" si="98"/>
        <v>0</v>
      </c>
      <c r="L282" s="95">
        <f t="shared" si="98"/>
        <v>0</v>
      </c>
      <c r="M282" s="95">
        <f t="shared" si="98"/>
        <v>0</v>
      </c>
    </row>
    <row r="283" spans="1:13" ht="12.75" customHeight="1" x14ac:dyDescent="0.2">
      <c r="A283" s="120"/>
      <c r="B283" s="120"/>
      <c r="C283" s="272">
        <v>4429</v>
      </c>
      <c r="D283" s="273" t="s">
        <v>336</v>
      </c>
      <c r="E283" s="274"/>
      <c r="F283" s="144"/>
      <c r="G283" s="289" t="s">
        <v>97</v>
      </c>
      <c r="H283" s="7"/>
      <c r="I283" s="7"/>
      <c r="J283" s="95">
        <f t="shared" si="98"/>
        <v>0</v>
      </c>
      <c r="K283" s="95">
        <f t="shared" si="98"/>
        <v>0</v>
      </c>
      <c r="L283" s="95">
        <f t="shared" si="98"/>
        <v>0</v>
      </c>
      <c r="M283" s="95">
        <f t="shared" si="98"/>
        <v>0</v>
      </c>
    </row>
    <row r="284" spans="1:13" s="182" customFormat="1" ht="12.75" customHeight="1" x14ac:dyDescent="0.2">
      <c r="A284" s="275"/>
      <c r="B284" s="276"/>
      <c r="C284" s="277" t="s">
        <v>144</v>
      </c>
      <c r="D284" s="278" t="s">
        <v>145</v>
      </c>
      <c r="E284" s="279"/>
      <c r="F284" s="291"/>
      <c r="G284" s="281" t="s">
        <v>100</v>
      </c>
      <c r="H284" s="63"/>
      <c r="I284" s="63"/>
      <c r="J284" s="254"/>
      <c r="K284" s="254"/>
      <c r="L284" s="254"/>
      <c r="M284" s="254"/>
    </row>
    <row r="285" spans="1:13" s="185" customFormat="1" ht="12.75" customHeight="1" x14ac:dyDescent="0.2">
      <c r="A285" s="117"/>
      <c r="B285" s="117">
        <v>443</v>
      </c>
      <c r="C285" s="271"/>
      <c r="D285" s="118" t="s">
        <v>337</v>
      </c>
      <c r="E285" s="119"/>
      <c r="F285" s="288"/>
      <c r="G285" s="289"/>
      <c r="H285" s="62">
        <f t="shared" ref="H285:M285" si="99">SUM(H286:H290)</f>
        <v>0</v>
      </c>
      <c r="I285" s="82">
        <f t="shared" si="99"/>
        <v>0</v>
      </c>
      <c r="J285" s="4">
        <f t="shared" si="99"/>
        <v>0</v>
      </c>
      <c r="K285" s="128">
        <f t="shared" si="99"/>
        <v>0</v>
      </c>
      <c r="L285" s="128">
        <f t="shared" si="99"/>
        <v>0</v>
      </c>
      <c r="M285" s="128">
        <f t="shared" si="99"/>
        <v>0</v>
      </c>
    </row>
    <row r="286" spans="1:13" ht="12.75" customHeight="1" x14ac:dyDescent="0.2">
      <c r="A286" s="120"/>
      <c r="B286" s="120"/>
      <c r="C286" s="272">
        <v>4430</v>
      </c>
      <c r="D286" s="273" t="s">
        <v>338</v>
      </c>
      <c r="E286" s="274"/>
      <c r="F286" s="144"/>
      <c r="G286" s="289" t="s">
        <v>97</v>
      </c>
      <c r="H286" s="7"/>
      <c r="I286" s="7"/>
      <c r="J286" s="95">
        <f t="shared" ref="J286:M289" si="100">ROUND((I286*$F286)+I286,-1)</f>
        <v>0</v>
      </c>
      <c r="K286" s="95">
        <f t="shared" si="100"/>
        <v>0</v>
      </c>
      <c r="L286" s="95">
        <f t="shared" si="100"/>
        <v>0</v>
      </c>
      <c r="M286" s="95">
        <f t="shared" si="100"/>
        <v>0</v>
      </c>
    </row>
    <row r="287" spans="1:13" ht="12.75" customHeight="1" x14ac:dyDescent="0.2">
      <c r="A287" s="120"/>
      <c r="B287" s="120"/>
      <c r="C287" s="272">
        <v>4431</v>
      </c>
      <c r="D287" s="273" t="s">
        <v>339</v>
      </c>
      <c r="E287" s="274"/>
      <c r="F287" s="144"/>
      <c r="G287" s="289" t="s">
        <v>97</v>
      </c>
      <c r="H287" s="7"/>
      <c r="I287" s="7"/>
      <c r="J287" s="95">
        <f t="shared" si="100"/>
        <v>0</v>
      </c>
      <c r="K287" s="95">
        <f t="shared" si="100"/>
        <v>0</v>
      </c>
      <c r="L287" s="95">
        <f t="shared" si="100"/>
        <v>0</v>
      </c>
      <c r="M287" s="95">
        <f t="shared" si="100"/>
        <v>0</v>
      </c>
    </row>
    <row r="288" spans="1:13" ht="12.75" customHeight="1" x14ac:dyDescent="0.2">
      <c r="A288" s="120"/>
      <c r="B288" s="120"/>
      <c r="C288" s="272">
        <v>4432</v>
      </c>
      <c r="D288" s="273" t="s">
        <v>340</v>
      </c>
      <c r="E288" s="274"/>
      <c r="F288" s="144"/>
      <c r="G288" s="289" t="s">
        <v>97</v>
      </c>
      <c r="H288" s="7"/>
      <c r="I288" s="7"/>
      <c r="J288" s="95">
        <f t="shared" si="100"/>
        <v>0</v>
      </c>
      <c r="K288" s="95">
        <f t="shared" si="100"/>
        <v>0</v>
      </c>
      <c r="L288" s="95">
        <f t="shared" si="100"/>
        <v>0</v>
      </c>
      <c r="M288" s="95">
        <f t="shared" si="100"/>
        <v>0</v>
      </c>
    </row>
    <row r="289" spans="1:13" ht="12.75" customHeight="1" x14ac:dyDescent="0.2">
      <c r="A289" s="120"/>
      <c r="B289" s="120"/>
      <c r="C289" s="272">
        <v>4439</v>
      </c>
      <c r="D289" s="273" t="s">
        <v>341</v>
      </c>
      <c r="E289" s="274"/>
      <c r="F289" s="144"/>
      <c r="G289" s="289" t="s">
        <v>97</v>
      </c>
      <c r="H289" s="7"/>
      <c r="I289" s="7"/>
      <c r="J289" s="95">
        <f t="shared" si="100"/>
        <v>0</v>
      </c>
      <c r="K289" s="95">
        <f t="shared" si="100"/>
        <v>0</v>
      </c>
      <c r="L289" s="95">
        <f t="shared" si="100"/>
        <v>0</v>
      </c>
      <c r="M289" s="95">
        <f t="shared" si="100"/>
        <v>0</v>
      </c>
    </row>
    <row r="290" spans="1:13" s="182" customFormat="1" ht="12.75" customHeight="1" x14ac:dyDescent="0.2">
      <c r="A290" s="275"/>
      <c r="B290" s="276"/>
      <c r="C290" s="277" t="s">
        <v>144</v>
      </c>
      <c r="D290" s="278" t="s">
        <v>145</v>
      </c>
      <c r="E290" s="279"/>
      <c r="F290" s="291"/>
      <c r="G290" s="281" t="s">
        <v>100</v>
      </c>
      <c r="H290" s="63"/>
      <c r="I290" s="63"/>
      <c r="J290" s="254"/>
      <c r="K290" s="254"/>
      <c r="L290" s="254"/>
      <c r="M290" s="254"/>
    </row>
    <row r="291" spans="1:13" s="185" customFormat="1" ht="12.75" customHeight="1" x14ac:dyDescent="0.2">
      <c r="A291" s="117"/>
      <c r="B291" s="117">
        <v>444</v>
      </c>
      <c r="C291" s="271"/>
      <c r="D291" s="118" t="s">
        <v>342</v>
      </c>
      <c r="E291" s="119"/>
      <c r="F291" s="288"/>
      <c r="G291" s="289"/>
      <c r="H291" s="62">
        <f t="shared" ref="H291:M291" si="101">SUM(H292:H294)</f>
        <v>0</v>
      </c>
      <c r="I291" s="82">
        <f t="shared" si="101"/>
        <v>0</v>
      </c>
      <c r="J291" s="4">
        <f t="shared" si="101"/>
        <v>0</v>
      </c>
      <c r="K291" s="128">
        <f t="shared" si="101"/>
        <v>0</v>
      </c>
      <c r="L291" s="128">
        <f t="shared" si="101"/>
        <v>0</v>
      </c>
      <c r="M291" s="128">
        <f t="shared" si="101"/>
        <v>0</v>
      </c>
    </row>
    <row r="292" spans="1:13" ht="12.75" customHeight="1" x14ac:dyDescent="0.2">
      <c r="A292" s="120"/>
      <c r="B292" s="120"/>
      <c r="C292" s="272">
        <v>4440</v>
      </c>
      <c r="D292" s="273" t="s">
        <v>237</v>
      </c>
      <c r="E292" s="274"/>
      <c r="F292" s="293"/>
      <c r="G292" s="121" t="s">
        <v>100</v>
      </c>
      <c r="H292" s="7"/>
      <c r="I292" s="7"/>
      <c r="J292" s="7"/>
      <c r="K292" s="7"/>
      <c r="L292" s="7"/>
      <c r="M292" s="7"/>
    </row>
    <row r="293" spans="1:13" ht="12.75" customHeight="1" x14ac:dyDescent="0.2">
      <c r="A293" s="120"/>
      <c r="B293" s="120"/>
      <c r="C293" s="272">
        <v>4441</v>
      </c>
      <c r="D293" s="273" t="s">
        <v>343</v>
      </c>
      <c r="E293" s="274"/>
      <c r="F293" s="293"/>
      <c r="G293" s="121" t="s">
        <v>100</v>
      </c>
      <c r="H293" s="7"/>
      <c r="I293" s="7"/>
      <c r="J293" s="7"/>
      <c r="K293" s="7"/>
      <c r="L293" s="7"/>
      <c r="M293" s="7"/>
    </row>
    <row r="294" spans="1:13" ht="12.75" customHeight="1" x14ac:dyDescent="0.2">
      <c r="A294" s="120"/>
      <c r="B294" s="120"/>
      <c r="C294" s="272">
        <v>4449</v>
      </c>
      <c r="D294" s="273" t="s">
        <v>344</v>
      </c>
      <c r="E294" s="274"/>
      <c r="F294" s="293"/>
      <c r="G294" s="121" t="s">
        <v>100</v>
      </c>
      <c r="H294" s="7"/>
      <c r="I294" s="7"/>
      <c r="J294" s="7"/>
      <c r="K294" s="7"/>
      <c r="L294" s="7"/>
      <c r="M294" s="7"/>
    </row>
    <row r="295" spans="1:13" s="185" customFormat="1" ht="12.75" customHeight="1" x14ac:dyDescent="0.2">
      <c r="A295" s="117"/>
      <c r="B295" s="117">
        <v>447</v>
      </c>
      <c r="C295" s="271"/>
      <c r="D295" s="118" t="s">
        <v>345</v>
      </c>
      <c r="E295" s="119"/>
      <c r="F295" s="288"/>
      <c r="G295" s="289"/>
      <c r="H295" s="62">
        <f t="shared" ref="H295:M295" si="102">SUM(H296:H300)</f>
        <v>0</v>
      </c>
      <c r="I295" s="82">
        <f t="shared" si="102"/>
        <v>0</v>
      </c>
      <c r="J295" s="4">
        <f t="shared" si="102"/>
        <v>0</v>
      </c>
      <c r="K295" s="128">
        <f t="shared" si="102"/>
        <v>0</v>
      </c>
      <c r="L295" s="128">
        <f t="shared" si="102"/>
        <v>0</v>
      </c>
      <c r="M295" s="128">
        <f t="shared" si="102"/>
        <v>0</v>
      </c>
    </row>
    <row r="296" spans="1:13" ht="12.75" customHeight="1" x14ac:dyDescent="0.2">
      <c r="A296" s="120"/>
      <c r="B296" s="120"/>
      <c r="C296" s="272">
        <v>4470</v>
      </c>
      <c r="D296" s="273" t="s">
        <v>346</v>
      </c>
      <c r="E296" s="274"/>
      <c r="F296" s="144"/>
      <c r="G296" s="289" t="s">
        <v>97</v>
      </c>
      <c r="H296" s="7"/>
      <c r="I296" s="7"/>
      <c r="J296" s="95">
        <f t="shared" ref="J296:M300" si="103">ROUND((I296*$F296)+I296,-1)</f>
        <v>0</v>
      </c>
      <c r="K296" s="95">
        <f t="shared" si="103"/>
        <v>0</v>
      </c>
      <c r="L296" s="95">
        <f t="shared" si="103"/>
        <v>0</v>
      </c>
      <c r="M296" s="95">
        <f t="shared" si="103"/>
        <v>0</v>
      </c>
    </row>
    <row r="297" spans="1:13" ht="12.75" customHeight="1" x14ac:dyDescent="0.2">
      <c r="A297" s="120"/>
      <c r="B297" s="120"/>
      <c r="C297" s="272">
        <v>4471</v>
      </c>
      <c r="D297" s="273" t="s">
        <v>347</v>
      </c>
      <c r="E297" s="274"/>
      <c r="F297" s="144"/>
      <c r="G297" s="289" t="s">
        <v>97</v>
      </c>
      <c r="H297" s="7"/>
      <c r="I297" s="7"/>
      <c r="J297" s="95">
        <f t="shared" si="103"/>
        <v>0</v>
      </c>
      <c r="K297" s="95">
        <f t="shared" si="103"/>
        <v>0</v>
      </c>
      <c r="L297" s="95">
        <f t="shared" si="103"/>
        <v>0</v>
      </c>
      <c r="M297" s="95">
        <f t="shared" si="103"/>
        <v>0</v>
      </c>
    </row>
    <row r="298" spans="1:13" ht="12.75" customHeight="1" x14ac:dyDescent="0.2">
      <c r="A298" s="120"/>
      <c r="B298" s="120"/>
      <c r="C298" s="272">
        <v>4472</v>
      </c>
      <c r="D298" s="273" t="s">
        <v>348</v>
      </c>
      <c r="E298" s="274"/>
      <c r="F298" s="144"/>
      <c r="G298" s="289" t="s">
        <v>97</v>
      </c>
      <c r="H298" s="7"/>
      <c r="I298" s="7"/>
      <c r="J298" s="95">
        <f t="shared" si="103"/>
        <v>0</v>
      </c>
      <c r="K298" s="95">
        <f t="shared" si="103"/>
        <v>0</v>
      </c>
      <c r="L298" s="95">
        <f t="shared" si="103"/>
        <v>0</v>
      </c>
      <c r="M298" s="95">
        <f t="shared" si="103"/>
        <v>0</v>
      </c>
    </row>
    <row r="299" spans="1:13" ht="12.75" customHeight="1" x14ac:dyDescent="0.2">
      <c r="A299" s="120"/>
      <c r="B299" s="120"/>
      <c r="C299" s="272">
        <v>4479</v>
      </c>
      <c r="D299" s="273" t="s">
        <v>349</v>
      </c>
      <c r="E299" s="274"/>
      <c r="F299" s="144"/>
      <c r="G299" s="289" t="s">
        <v>97</v>
      </c>
      <c r="H299" s="7"/>
      <c r="I299" s="7"/>
      <c r="J299" s="95">
        <f t="shared" si="103"/>
        <v>0</v>
      </c>
      <c r="K299" s="95">
        <f t="shared" si="103"/>
        <v>0</v>
      </c>
      <c r="L299" s="95">
        <f t="shared" si="103"/>
        <v>0</v>
      </c>
      <c r="M299" s="95">
        <f t="shared" si="103"/>
        <v>0</v>
      </c>
    </row>
    <row r="300" spans="1:13" s="182" customFormat="1" ht="12.75" customHeight="1" x14ac:dyDescent="0.2">
      <c r="A300" s="275"/>
      <c r="B300" s="276"/>
      <c r="C300" s="277" t="s">
        <v>144</v>
      </c>
      <c r="D300" s="278" t="s">
        <v>145</v>
      </c>
      <c r="E300" s="279"/>
      <c r="F300" s="291"/>
      <c r="G300" s="281" t="s">
        <v>100</v>
      </c>
      <c r="H300" s="63"/>
      <c r="I300" s="63"/>
      <c r="J300" s="254">
        <f t="shared" si="103"/>
        <v>0</v>
      </c>
      <c r="K300" s="254">
        <f t="shared" si="103"/>
        <v>0</v>
      </c>
      <c r="L300" s="254">
        <f t="shared" si="103"/>
        <v>0</v>
      </c>
      <c r="M300" s="254">
        <f t="shared" si="103"/>
        <v>0</v>
      </c>
    </row>
    <row r="301" spans="1:13" s="185" customFormat="1" ht="12.75" customHeight="1" x14ac:dyDescent="0.2">
      <c r="A301" s="114">
        <v>45</v>
      </c>
      <c r="B301" s="114"/>
      <c r="C301" s="270"/>
      <c r="D301" s="115" t="s">
        <v>350</v>
      </c>
      <c r="E301" s="116"/>
      <c r="F301" s="288"/>
      <c r="G301" s="289"/>
      <c r="H301" s="126">
        <f t="shared" ref="H301:M301" si="104">H302+H307</f>
        <v>0</v>
      </c>
      <c r="I301" s="127">
        <f t="shared" si="104"/>
        <v>0</v>
      </c>
      <c r="J301" s="128">
        <f t="shared" si="104"/>
        <v>0</v>
      </c>
      <c r="K301" s="128">
        <f t="shared" si="104"/>
        <v>0</v>
      </c>
      <c r="L301" s="128">
        <f t="shared" si="104"/>
        <v>0</v>
      </c>
      <c r="M301" s="128">
        <f t="shared" si="104"/>
        <v>0</v>
      </c>
    </row>
    <row r="302" spans="1:13" s="185" customFormat="1" ht="12.75" customHeight="1" x14ac:dyDescent="0.2">
      <c r="A302" s="117"/>
      <c r="B302" s="117">
        <v>450</v>
      </c>
      <c r="C302" s="271"/>
      <c r="D302" s="118" t="s">
        <v>351</v>
      </c>
      <c r="E302" s="119"/>
      <c r="F302" s="288"/>
      <c r="G302" s="289"/>
      <c r="H302" s="62">
        <f t="shared" ref="H302:M302" si="105">SUM(H303:H306)</f>
        <v>0</v>
      </c>
      <c r="I302" s="82">
        <f t="shared" si="105"/>
        <v>0</v>
      </c>
      <c r="J302" s="4">
        <f t="shared" si="105"/>
        <v>0</v>
      </c>
      <c r="K302" s="128">
        <f t="shared" si="105"/>
        <v>0</v>
      </c>
      <c r="L302" s="128">
        <f t="shared" si="105"/>
        <v>0</v>
      </c>
      <c r="M302" s="128">
        <f t="shared" si="105"/>
        <v>0</v>
      </c>
    </row>
    <row r="303" spans="1:13" ht="12.75" customHeight="1" x14ac:dyDescent="0.2">
      <c r="A303" s="120"/>
      <c r="B303" s="120"/>
      <c r="C303" s="272">
        <v>4500</v>
      </c>
      <c r="D303" s="273" t="s">
        <v>352</v>
      </c>
      <c r="E303" s="274"/>
      <c r="F303" s="292"/>
      <c r="G303" s="121" t="s">
        <v>100</v>
      </c>
      <c r="H303" s="7"/>
      <c r="I303" s="7"/>
      <c r="J303" s="7"/>
      <c r="K303" s="7"/>
      <c r="L303" s="7"/>
      <c r="M303" s="7"/>
    </row>
    <row r="304" spans="1:13" ht="12.75" customHeight="1" x14ac:dyDescent="0.2">
      <c r="A304" s="120"/>
      <c r="B304" s="120"/>
      <c r="C304" s="272">
        <v>4501</v>
      </c>
      <c r="D304" s="273" t="s">
        <v>353</v>
      </c>
      <c r="E304" s="274"/>
      <c r="F304" s="292"/>
      <c r="G304" s="121" t="s">
        <v>100</v>
      </c>
      <c r="H304" s="7"/>
      <c r="I304" s="7"/>
      <c r="J304" s="7"/>
      <c r="K304" s="7"/>
      <c r="L304" s="7"/>
      <c r="M304" s="7"/>
    </row>
    <row r="305" spans="1:13" ht="12.75" customHeight="1" x14ac:dyDescent="0.2">
      <c r="A305" s="120"/>
      <c r="B305" s="120"/>
      <c r="C305" s="272">
        <v>4502</v>
      </c>
      <c r="D305" s="273" t="s">
        <v>354</v>
      </c>
      <c r="E305" s="274"/>
      <c r="F305" s="292"/>
      <c r="G305" s="121" t="s">
        <v>100</v>
      </c>
      <c r="H305" s="7"/>
      <c r="I305" s="7"/>
      <c r="J305" s="7"/>
      <c r="K305" s="7"/>
      <c r="L305" s="7"/>
      <c r="M305" s="7"/>
    </row>
    <row r="306" spans="1:13" ht="12.75" customHeight="1" x14ac:dyDescent="0.2">
      <c r="A306" s="120"/>
      <c r="B306" s="120"/>
      <c r="C306" s="272">
        <v>4503</v>
      </c>
      <c r="D306" s="273" t="s">
        <v>355</v>
      </c>
      <c r="E306" s="274"/>
      <c r="F306" s="292"/>
      <c r="G306" s="121" t="s">
        <v>100</v>
      </c>
      <c r="H306" s="7"/>
      <c r="I306" s="7"/>
      <c r="J306" s="7"/>
      <c r="K306" s="7"/>
      <c r="L306" s="7"/>
      <c r="M306" s="7"/>
    </row>
    <row r="307" spans="1:13" s="185" customFormat="1" ht="12.75" customHeight="1" x14ac:dyDescent="0.2">
      <c r="A307" s="117"/>
      <c r="B307" s="117">
        <v>451</v>
      </c>
      <c r="C307" s="271"/>
      <c r="D307" s="118" t="s">
        <v>356</v>
      </c>
      <c r="E307" s="119"/>
      <c r="F307" s="288"/>
      <c r="G307" s="289"/>
      <c r="H307" s="62">
        <f t="shared" ref="H307:M307" si="106">SUM(H308:H310)</f>
        <v>0</v>
      </c>
      <c r="I307" s="82">
        <f t="shared" si="106"/>
        <v>0</v>
      </c>
      <c r="J307" s="4">
        <f t="shared" si="106"/>
        <v>0</v>
      </c>
      <c r="K307" s="128">
        <f t="shared" si="106"/>
        <v>0</v>
      </c>
      <c r="L307" s="128">
        <f t="shared" si="106"/>
        <v>0</v>
      </c>
      <c r="M307" s="128">
        <f t="shared" si="106"/>
        <v>0</v>
      </c>
    </row>
    <row r="308" spans="1:13" ht="12.75" customHeight="1" x14ac:dyDescent="0.2">
      <c r="A308" s="120"/>
      <c r="B308" s="120"/>
      <c r="C308" s="272">
        <v>4510</v>
      </c>
      <c r="D308" s="273" t="s">
        <v>357</v>
      </c>
      <c r="E308" s="274"/>
      <c r="F308" s="292"/>
      <c r="G308" s="121" t="s">
        <v>100</v>
      </c>
      <c r="H308" s="7"/>
      <c r="I308" s="7"/>
      <c r="J308" s="7"/>
      <c r="K308" s="7"/>
      <c r="L308" s="7"/>
      <c r="M308" s="7"/>
    </row>
    <row r="309" spans="1:13" ht="12.75" customHeight="1" x14ac:dyDescent="0.2">
      <c r="A309" s="120"/>
      <c r="B309" s="120"/>
      <c r="C309" s="272">
        <v>4511</v>
      </c>
      <c r="D309" s="273" t="s">
        <v>358</v>
      </c>
      <c r="E309" s="274"/>
      <c r="F309" s="292"/>
      <c r="G309" s="121" t="s">
        <v>100</v>
      </c>
      <c r="H309" s="7"/>
      <c r="I309" s="7"/>
      <c r="J309" s="7"/>
      <c r="K309" s="7"/>
      <c r="L309" s="7"/>
      <c r="M309" s="7"/>
    </row>
    <row r="310" spans="1:13" ht="12.75" customHeight="1" x14ac:dyDescent="0.2">
      <c r="A310" s="120"/>
      <c r="B310" s="120"/>
      <c r="C310" s="272">
        <v>4512</v>
      </c>
      <c r="D310" s="273" t="s">
        <v>359</v>
      </c>
      <c r="E310" s="274"/>
      <c r="F310" s="292"/>
      <c r="G310" s="121" t="s">
        <v>100</v>
      </c>
      <c r="H310" s="7"/>
      <c r="I310" s="7"/>
      <c r="J310" s="7"/>
      <c r="K310" s="7"/>
      <c r="L310" s="7"/>
      <c r="M310" s="7"/>
    </row>
    <row r="311" spans="1:13" s="185" customFormat="1" ht="12.75" customHeight="1" x14ac:dyDescent="0.2">
      <c r="A311" s="114">
        <v>46</v>
      </c>
      <c r="B311" s="114"/>
      <c r="C311" s="270"/>
      <c r="D311" s="115" t="s">
        <v>360</v>
      </c>
      <c r="E311" s="116"/>
      <c r="F311" s="288"/>
      <c r="G311" s="121"/>
      <c r="H311" s="126">
        <f t="shared" ref="H311:M311" si="107">H312+H317+H324+H329</f>
        <v>0</v>
      </c>
      <c r="I311" s="127">
        <f t="shared" si="107"/>
        <v>0</v>
      </c>
      <c r="J311" s="128">
        <f t="shared" si="107"/>
        <v>0</v>
      </c>
      <c r="K311" s="128">
        <f t="shared" si="107"/>
        <v>0</v>
      </c>
      <c r="L311" s="128">
        <f t="shared" si="107"/>
        <v>0</v>
      </c>
      <c r="M311" s="128">
        <f t="shared" si="107"/>
        <v>0</v>
      </c>
    </row>
    <row r="312" spans="1:13" s="185" customFormat="1" ht="12.75" customHeight="1" x14ac:dyDescent="0.2">
      <c r="A312" s="117"/>
      <c r="B312" s="117">
        <v>461</v>
      </c>
      <c r="C312" s="271"/>
      <c r="D312" s="118" t="s">
        <v>361</v>
      </c>
      <c r="E312" s="119"/>
      <c r="F312" s="288"/>
      <c r="G312" s="289"/>
      <c r="H312" s="62">
        <f t="shared" ref="H312:M312" si="108">SUM(H313:H316)</f>
        <v>0</v>
      </c>
      <c r="I312" s="82">
        <f t="shared" si="108"/>
        <v>0</v>
      </c>
      <c r="J312" s="4">
        <f t="shared" si="108"/>
        <v>0</v>
      </c>
      <c r="K312" s="128">
        <f t="shared" si="108"/>
        <v>0</v>
      </c>
      <c r="L312" s="128">
        <f t="shared" si="108"/>
        <v>0</v>
      </c>
      <c r="M312" s="128">
        <f t="shared" si="108"/>
        <v>0</v>
      </c>
    </row>
    <row r="313" spans="1:13" ht="12.75" customHeight="1" x14ac:dyDescent="0.2">
      <c r="A313" s="120"/>
      <c r="B313" s="120"/>
      <c r="C313" s="272">
        <v>4611</v>
      </c>
      <c r="D313" s="273" t="s">
        <v>362</v>
      </c>
      <c r="E313" s="274"/>
      <c r="F313" s="292"/>
      <c r="G313" s="121" t="s">
        <v>100</v>
      </c>
      <c r="H313" s="7"/>
      <c r="I313" s="7"/>
      <c r="J313" s="7"/>
      <c r="K313" s="7"/>
      <c r="L313" s="7"/>
      <c r="M313" s="7"/>
    </row>
    <row r="314" spans="1:13" ht="12.75" customHeight="1" x14ac:dyDescent="0.2">
      <c r="A314" s="120"/>
      <c r="B314" s="120"/>
      <c r="C314" s="272">
        <v>4612</v>
      </c>
      <c r="D314" s="273" t="s">
        <v>363</v>
      </c>
      <c r="E314" s="274"/>
      <c r="F314" s="292"/>
      <c r="G314" s="121" t="s">
        <v>100</v>
      </c>
      <c r="H314" s="7"/>
      <c r="I314" s="7"/>
      <c r="J314" s="7"/>
      <c r="K314" s="7"/>
      <c r="L314" s="7"/>
      <c r="M314" s="7"/>
    </row>
    <row r="315" spans="1:13" ht="12.75" customHeight="1" x14ac:dyDescent="0.2">
      <c r="A315" s="120"/>
      <c r="B315" s="120"/>
      <c r="C315" s="272">
        <v>4613</v>
      </c>
      <c r="D315" s="273" t="s">
        <v>364</v>
      </c>
      <c r="E315" s="274"/>
      <c r="F315" s="292"/>
      <c r="G315" s="121" t="s">
        <v>100</v>
      </c>
      <c r="H315" s="7"/>
      <c r="I315" s="7"/>
      <c r="J315" s="7"/>
      <c r="K315" s="7"/>
      <c r="L315" s="7"/>
      <c r="M315" s="7"/>
    </row>
    <row r="316" spans="1:13" ht="12.75" customHeight="1" x14ac:dyDescent="0.2">
      <c r="A316" s="120"/>
      <c r="B316" s="120"/>
      <c r="C316" s="272">
        <v>4614</v>
      </c>
      <c r="D316" s="273" t="s">
        <v>365</v>
      </c>
      <c r="E316" s="274"/>
      <c r="F316" s="292"/>
      <c r="G316" s="121" t="s">
        <v>100</v>
      </c>
      <c r="H316" s="7"/>
      <c r="I316" s="7"/>
      <c r="J316" s="7"/>
      <c r="K316" s="7"/>
      <c r="L316" s="7"/>
      <c r="M316" s="7"/>
    </row>
    <row r="317" spans="1:13" s="185" customFormat="1" ht="12.75" customHeight="1" x14ac:dyDescent="0.2">
      <c r="A317" s="117"/>
      <c r="B317" s="117">
        <v>462</v>
      </c>
      <c r="C317" s="271"/>
      <c r="D317" s="118" t="s">
        <v>366</v>
      </c>
      <c r="E317" s="119"/>
      <c r="F317" s="288"/>
      <c r="G317" s="289"/>
      <c r="H317" s="62">
        <f t="shared" ref="H317:M317" si="109">SUM(H318:H323)</f>
        <v>0</v>
      </c>
      <c r="I317" s="82">
        <f t="shared" si="109"/>
        <v>0</v>
      </c>
      <c r="J317" s="4">
        <f t="shared" si="109"/>
        <v>0</v>
      </c>
      <c r="K317" s="128">
        <f t="shared" si="109"/>
        <v>0</v>
      </c>
      <c r="L317" s="128">
        <f t="shared" si="109"/>
        <v>0</v>
      </c>
      <c r="M317" s="128">
        <f t="shared" si="109"/>
        <v>0</v>
      </c>
    </row>
    <row r="318" spans="1:13" ht="12.75" customHeight="1" x14ac:dyDescent="0.2">
      <c r="A318" s="120"/>
      <c r="B318" s="120"/>
      <c r="C318" s="272">
        <v>4620</v>
      </c>
      <c r="D318" s="273" t="s">
        <v>367</v>
      </c>
      <c r="E318" s="274"/>
      <c r="F318" s="292"/>
      <c r="G318" s="121" t="s">
        <v>100</v>
      </c>
      <c r="H318" s="7"/>
      <c r="I318" s="7"/>
      <c r="J318" s="7"/>
      <c r="K318" s="7"/>
      <c r="L318" s="7"/>
      <c r="M318" s="7"/>
    </row>
    <row r="319" spans="1:13" ht="12.75" customHeight="1" x14ac:dyDescent="0.2">
      <c r="A319" s="120"/>
      <c r="B319" s="120"/>
      <c r="C319" s="272">
        <v>4621</v>
      </c>
      <c r="D319" s="273" t="s">
        <v>368</v>
      </c>
      <c r="E319" s="274"/>
      <c r="F319" s="292"/>
      <c r="G319" s="121" t="s">
        <v>100</v>
      </c>
      <c r="H319" s="7"/>
      <c r="I319" s="7"/>
      <c r="J319" s="7"/>
      <c r="K319" s="7"/>
      <c r="L319" s="7"/>
      <c r="M319" s="7"/>
    </row>
    <row r="320" spans="1:13" ht="12.75" customHeight="1" x14ac:dyDescent="0.2">
      <c r="A320" s="120"/>
      <c r="B320" s="120"/>
      <c r="C320" s="272">
        <v>4622</v>
      </c>
      <c r="D320" s="273" t="s">
        <v>369</v>
      </c>
      <c r="E320" s="274"/>
      <c r="F320" s="292"/>
      <c r="G320" s="121" t="s">
        <v>100</v>
      </c>
      <c r="H320" s="7"/>
      <c r="I320" s="7"/>
      <c r="J320" s="7"/>
      <c r="K320" s="7"/>
      <c r="L320" s="7"/>
      <c r="M320" s="7"/>
    </row>
    <row r="321" spans="1:13" ht="12.75" customHeight="1" x14ac:dyDescent="0.2">
      <c r="A321" s="120"/>
      <c r="B321" s="120"/>
      <c r="C321" s="272">
        <v>4623</v>
      </c>
      <c r="D321" s="273" t="s">
        <v>370</v>
      </c>
      <c r="E321" s="274"/>
      <c r="F321" s="292"/>
      <c r="G321" s="121" t="s">
        <v>100</v>
      </c>
      <c r="H321" s="7"/>
      <c r="I321" s="7"/>
      <c r="J321" s="7"/>
      <c r="K321" s="7"/>
      <c r="L321" s="7"/>
      <c r="M321" s="7"/>
    </row>
    <row r="322" spans="1:13" ht="12.75" customHeight="1" x14ac:dyDescent="0.2">
      <c r="A322" s="120"/>
      <c r="B322" s="120"/>
      <c r="C322" s="272">
        <v>4624</v>
      </c>
      <c r="D322" s="273" t="s">
        <v>371</v>
      </c>
      <c r="E322" s="274"/>
      <c r="F322" s="292"/>
      <c r="G322" s="121" t="s">
        <v>100</v>
      </c>
      <c r="H322" s="7"/>
      <c r="I322" s="7"/>
      <c r="J322" s="7"/>
      <c r="K322" s="7"/>
      <c r="L322" s="7"/>
      <c r="M322" s="7"/>
    </row>
    <row r="323" spans="1:13" ht="12.75" customHeight="1" x14ac:dyDescent="0.2">
      <c r="A323" s="120"/>
      <c r="B323" s="120"/>
      <c r="C323" s="272">
        <v>4625</v>
      </c>
      <c r="D323" s="273" t="s">
        <v>372</v>
      </c>
      <c r="E323" s="274"/>
      <c r="F323" s="292"/>
      <c r="G323" s="121" t="s">
        <v>100</v>
      </c>
      <c r="H323" s="7"/>
      <c r="I323" s="7"/>
      <c r="J323" s="7"/>
      <c r="K323" s="7"/>
      <c r="L323" s="7"/>
      <c r="M323" s="7"/>
    </row>
    <row r="324" spans="1:13" s="185" customFormat="1" ht="12.75" customHeight="1" x14ac:dyDescent="0.2">
      <c r="A324" s="117"/>
      <c r="B324" s="117">
        <v>463</v>
      </c>
      <c r="C324" s="271"/>
      <c r="D324" s="118" t="s">
        <v>373</v>
      </c>
      <c r="E324" s="119"/>
      <c r="F324" s="288"/>
      <c r="G324" s="289"/>
      <c r="H324" s="62">
        <f t="shared" ref="H324:M324" si="110">SUM(H325:H328)</f>
        <v>0</v>
      </c>
      <c r="I324" s="82">
        <f t="shared" si="110"/>
        <v>0</v>
      </c>
      <c r="J324" s="4">
        <f t="shared" si="110"/>
        <v>0</v>
      </c>
      <c r="K324" s="128">
        <f t="shared" si="110"/>
        <v>0</v>
      </c>
      <c r="L324" s="128">
        <f t="shared" si="110"/>
        <v>0</v>
      </c>
      <c r="M324" s="128">
        <f t="shared" si="110"/>
        <v>0</v>
      </c>
    </row>
    <row r="325" spans="1:13" ht="12.75" customHeight="1" x14ac:dyDescent="0.2">
      <c r="A325" s="120"/>
      <c r="B325" s="120"/>
      <c r="C325" s="272">
        <v>4631</v>
      </c>
      <c r="D325" s="273" t="s">
        <v>374</v>
      </c>
      <c r="E325" s="274"/>
      <c r="F325" s="292"/>
      <c r="G325" s="121" t="s">
        <v>100</v>
      </c>
      <c r="H325" s="7"/>
      <c r="I325" s="7"/>
      <c r="J325" s="7"/>
      <c r="K325" s="7"/>
      <c r="L325" s="7"/>
      <c r="M325" s="7"/>
    </row>
    <row r="326" spans="1:13" ht="12.75" customHeight="1" x14ac:dyDescent="0.2">
      <c r="A326" s="120"/>
      <c r="B326" s="120"/>
      <c r="C326" s="272">
        <v>4632</v>
      </c>
      <c r="D326" s="273" t="s">
        <v>375</v>
      </c>
      <c r="E326" s="274"/>
      <c r="F326" s="292"/>
      <c r="G326" s="121" t="s">
        <v>100</v>
      </c>
      <c r="H326" s="7"/>
      <c r="I326" s="7"/>
      <c r="J326" s="7"/>
      <c r="K326" s="7"/>
      <c r="L326" s="7"/>
      <c r="M326" s="7"/>
    </row>
    <row r="327" spans="1:13" ht="12.75" customHeight="1" x14ac:dyDescent="0.2">
      <c r="A327" s="120"/>
      <c r="B327" s="120"/>
      <c r="C327" s="272">
        <v>4635</v>
      </c>
      <c r="D327" s="273" t="s">
        <v>376</v>
      </c>
      <c r="E327" s="274"/>
      <c r="F327" s="292"/>
      <c r="G327" s="121" t="s">
        <v>100</v>
      </c>
      <c r="H327" s="7"/>
      <c r="I327" s="7"/>
      <c r="J327" s="7"/>
      <c r="K327" s="7"/>
      <c r="L327" s="7"/>
      <c r="M327" s="7"/>
    </row>
    <row r="328" spans="1:13" ht="12.75" customHeight="1" x14ac:dyDescent="0.2">
      <c r="A328" s="120"/>
      <c r="B328" s="120"/>
      <c r="C328" s="272">
        <v>4637</v>
      </c>
      <c r="D328" s="273" t="s">
        <v>377</v>
      </c>
      <c r="E328" s="274"/>
      <c r="F328" s="292"/>
      <c r="G328" s="121" t="s">
        <v>100</v>
      </c>
      <c r="H328" s="7"/>
      <c r="I328" s="7"/>
      <c r="J328" s="7"/>
      <c r="K328" s="7"/>
      <c r="L328" s="7"/>
      <c r="M328" s="7"/>
    </row>
    <row r="329" spans="1:13" s="185" customFormat="1" ht="12.75" customHeight="1" x14ac:dyDescent="0.2">
      <c r="A329" s="117"/>
      <c r="B329" s="117">
        <v>469</v>
      </c>
      <c r="C329" s="271"/>
      <c r="D329" s="118" t="s">
        <v>378</v>
      </c>
      <c r="E329" s="119"/>
      <c r="F329" s="288"/>
      <c r="G329" s="289"/>
      <c r="H329" s="62">
        <f t="shared" ref="H329:M329" si="111">SUM(H330:H332)</f>
        <v>0</v>
      </c>
      <c r="I329" s="82">
        <f t="shared" si="111"/>
        <v>0</v>
      </c>
      <c r="J329" s="4">
        <f t="shared" si="111"/>
        <v>0</v>
      </c>
      <c r="K329" s="128">
        <f t="shared" si="111"/>
        <v>0</v>
      </c>
      <c r="L329" s="128">
        <f t="shared" si="111"/>
        <v>0</v>
      </c>
      <c r="M329" s="128">
        <f t="shared" si="111"/>
        <v>0</v>
      </c>
    </row>
    <row r="330" spans="1:13" ht="12.75" customHeight="1" x14ac:dyDescent="0.2">
      <c r="A330" s="120"/>
      <c r="B330" s="120"/>
      <c r="C330" s="272">
        <v>4690</v>
      </c>
      <c r="D330" s="273" t="s">
        <v>379</v>
      </c>
      <c r="E330" s="274"/>
      <c r="F330" s="144"/>
      <c r="G330" s="289" t="s">
        <v>97</v>
      </c>
      <c r="H330" s="7"/>
      <c r="I330" s="7"/>
      <c r="J330" s="95">
        <f t="shared" ref="J330:M331" si="112">ROUND((I330*$F330)+I330,-1)</f>
        <v>0</v>
      </c>
      <c r="K330" s="95">
        <f t="shared" si="112"/>
        <v>0</v>
      </c>
      <c r="L330" s="95">
        <f t="shared" si="112"/>
        <v>0</v>
      </c>
      <c r="M330" s="95">
        <f t="shared" si="112"/>
        <v>0</v>
      </c>
    </row>
    <row r="331" spans="1:13" ht="12.75" customHeight="1" x14ac:dyDescent="0.2">
      <c r="A331" s="120"/>
      <c r="B331" s="120"/>
      <c r="C331" s="272">
        <v>4699</v>
      </c>
      <c r="D331" s="273" t="s">
        <v>380</v>
      </c>
      <c r="E331" s="274"/>
      <c r="F331" s="144"/>
      <c r="G331" s="289" t="s">
        <v>97</v>
      </c>
      <c r="H331" s="7"/>
      <c r="I331" s="7"/>
      <c r="J331" s="95">
        <f t="shared" si="112"/>
        <v>0</v>
      </c>
      <c r="K331" s="95">
        <f t="shared" si="112"/>
        <v>0</v>
      </c>
      <c r="L331" s="95">
        <f t="shared" si="112"/>
        <v>0</v>
      </c>
      <c r="M331" s="95">
        <f t="shared" si="112"/>
        <v>0</v>
      </c>
    </row>
    <row r="332" spans="1:13" s="182" customFormat="1" ht="12.75" customHeight="1" x14ac:dyDescent="0.2">
      <c r="A332" s="275"/>
      <c r="B332" s="276"/>
      <c r="C332" s="277" t="s">
        <v>144</v>
      </c>
      <c r="D332" s="278" t="s">
        <v>145</v>
      </c>
      <c r="E332" s="279"/>
      <c r="F332" s="291"/>
      <c r="G332" s="121" t="s">
        <v>100</v>
      </c>
      <c r="H332" s="63"/>
      <c r="I332" s="63"/>
      <c r="J332" s="254"/>
      <c r="K332" s="254"/>
      <c r="L332" s="254"/>
      <c r="M332" s="254"/>
    </row>
    <row r="333" spans="1:13" s="185" customFormat="1" ht="12.75" customHeight="1" x14ac:dyDescent="0.2">
      <c r="A333" s="114">
        <v>47</v>
      </c>
      <c r="B333" s="114"/>
      <c r="C333" s="270"/>
      <c r="D333" s="115" t="s">
        <v>269</v>
      </c>
      <c r="E333" s="116"/>
      <c r="F333" s="288"/>
      <c r="G333" s="289"/>
      <c r="H333" s="126">
        <f t="shared" ref="H333:M333" si="113">H334</f>
        <v>0</v>
      </c>
      <c r="I333" s="127">
        <f t="shared" si="113"/>
        <v>0</v>
      </c>
      <c r="J333" s="128">
        <f t="shared" si="113"/>
        <v>0</v>
      </c>
      <c r="K333" s="128">
        <f t="shared" si="113"/>
        <v>0</v>
      </c>
      <c r="L333" s="128">
        <f t="shared" si="113"/>
        <v>0</v>
      </c>
      <c r="M333" s="128">
        <f t="shared" si="113"/>
        <v>0</v>
      </c>
    </row>
    <row r="334" spans="1:13" s="185" customFormat="1" ht="12.75" customHeight="1" x14ac:dyDescent="0.2">
      <c r="A334" s="117"/>
      <c r="B334" s="117">
        <v>470</v>
      </c>
      <c r="C334" s="271"/>
      <c r="D334" s="118" t="s">
        <v>269</v>
      </c>
      <c r="E334" s="119"/>
      <c r="F334" s="288"/>
      <c r="G334" s="289"/>
      <c r="H334" s="62">
        <f t="shared" ref="H334:M334" si="114">SUM(H335:H337)</f>
        <v>0</v>
      </c>
      <c r="I334" s="82">
        <f t="shared" si="114"/>
        <v>0</v>
      </c>
      <c r="J334" s="4">
        <f t="shared" si="114"/>
        <v>0</v>
      </c>
      <c r="K334" s="128">
        <f t="shared" si="114"/>
        <v>0</v>
      </c>
      <c r="L334" s="128">
        <f t="shared" si="114"/>
        <v>0</v>
      </c>
      <c r="M334" s="128">
        <f t="shared" si="114"/>
        <v>0</v>
      </c>
    </row>
    <row r="335" spans="1:13" ht="12.75" customHeight="1" x14ac:dyDescent="0.2">
      <c r="A335" s="120"/>
      <c r="B335" s="120"/>
      <c r="C335" s="272">
        <v>4706</v>
      </c>
      <c r="D335" s="273" t="s">
        <v>381</v>
      </c>
      <c r="E335" s="274"/>
      <c r="F335" s="144"/>
      <c r="G335" s="289" t="s">
        <v>97</v>
      </c>
      <c r="H335" s="7"/>
      <c r="I335" s="7"/>
      <c r="J335" s="95">
        <f t="shared" ref="J335:M336" si="115">ROUND((I335*$F335)+I335,-1)</f>
        <v>0</v>
      </c>
      <c r="K335" s="95">
        <f t="shared" si="115"/>
        <v>0</v>
      </c>
      <c r="L335" s="95">
        <f t="shared" si="115"/>
        <v>0</v>
      </c>
      <c r="M335" s="95">
        <f t="shared" si="115"/>
        <v>0</v>
      </c>
    </row>
    <row r="336" spans="1:13" ht="12.75" customHeight="1" x14ac:dyDescent="0.2">
      <c r="A336" s="120"/>
      <c r="B336" s="120"/>
      <c r="C336" s="272">
        <v>4709</v>
      </c>
      <c r="D336" s="273" t="s">
        <v>382</v>
      </c>
      <c r="E336" s="274"/>
      <c r="F336" s="144"/>
      <c r="G336" s="289" t="s">
        <v>97</v>
      </c>
      <c r="H336" s="7"/>
      <c r="I336" s="7"/>
      <c r="J336" s="95">
        <f t="shared" si="115"/>
        <v>0</v>
      </c>
      <c r="K336" s="95">
        <f t="shared" si="115"/>
        <v>0</v>
      </c>
      <c r="L336" s="95">
        <f t="shared" si="115"/>
        <v>0</v>
      </c>
      <c r="M336" s="95">
        <f t="shared" si="115"/>
        <v>0</v>
      </c>
    </row>
    <row r="337" spans="1:13" s="182" customFormat="1" ht="12.75" customHeight="1" x14ac:dyDescent="0.2">
      <c r="A337" s="275"/>
      <c r="B337" s="276"/>
      <c r="C337" s="277" t="s">
        <v>144</v>
      </c>
      <c r="D337" s="278" t="s">
        <v>145</v>
      </c>
      <c r="E337" s="279"/>
      <c r="F337" s="291"/>
      <c r="G337" s="121" t="s">
        <v>100</v>
      </c>
      <c r="H337" s="63"/>
      <c r="I337" s="63"/>
      <c r="J337" s="254"/>
      <c r="K337" s="254"/>
      <c r="L337" s="254"/>
      <c r="M337" s="254"/>
    </row>
    <row r="338" spans="1:13" s="185" customFormat="1" ht="12.75" customHeight="1" x14ac:dyDescent="0.2">
      <c r="A338" s="114">
        <v>48</v>
      </c>
      <c r="B338" s="114"/>
      <c r="C338" s="270"/>
      <c r="D338" s="115" t="s">
        <v>383</v>
      </c>
      <c r="E338" s="116"/>
      <c r="F338" s="288"/>
      <c r="G338" s="289"/>
      <c r="H338" s="126">
        <f t="shared" ref="H338:M338" si="116">H339+H342</f>
        <v>0</v>
      </c>
      <c r="I338" s="127">
        <f t="shared" si="116"/>
        <v>0</v>
      </c>
      <c r="J338" s="128">
        <f t="shared" si="116"/>
        <v>0</v>
      </c>
      <c r="K338" s="128">
        <f t="shared" si="116"/>
        <v>0</v>
      </c>
      <c r="L338" s="128">
        <f t="shared" si="116"/>
        <v>0</v>
      </c>
      <c r="M338" s="128">
        <f t="shared" si="116"/>
        <v>0</v>
      </c>
    </row>
    <row r="339" spans="1:13" s="185" customFormat="1" ht="12.75" customHeight="1" x14ac:dyDescent="0.2">
      <c r="A339" s="117"/>
      <c r="B339" s="117">
        <v>484</v>
      </c>
      <c r="C339" s="271"/>
      <c r="D339" s="118" t="s">
        <v>384</v>
      </c>
      <c r="E339" s="119"/>
      <c r="F339" s="288"/>
      <c r="G339" s="289"/>
      <c r="H339" s="62">
        <f t="shared" ref="H339:M339" si="117">SUM(H340:H341)</f>
        <v>0</v>
      </c>
      <c r="I339" s="82">
        <f t="shared" si="117"/>
        <v>0</v>
      </c>
      <c r="J339" s="4">
        <f t="shared" si="117"/>
        <v>0</v>
      </c>
      <c r="K339" s="128">
        <f t="shared" si="117"/>
        <v>0</v>
      </c>
      <c r="L339" s="128">
        <f t="shared" si="117"/>
        <v>0</v>
      </c>
      <c r="M339" s="128">
        <f t="shared" si="117"/>
        <v>0</v>
      </c>
    </row>
    <row r="340" spans="1:13" ht="12.75" customHeight="1" x14ac:dyDescent="0.2">
      <c r="A340" s="120"/>
      <c r="B340" s="120"/>
      <c r="C340" s="272">
        <v>4840</v>
      </c>
      <c r="D340" s="273" t="s">
        <v>385</v>
      </c>
      <c r="E340" s="274"/>
      <c r="F340" s="292"/>
      <c r="G340" s="121" t="s">
        <v>100</v>
      </c>
      <c r="H340" s="7"/>
      <c r="I340" s="7"/>
      <c r="J340" s="7"/>
      <c r="K340" s="7"/>
      <c r="L340" s="7"/>
      <c r="M340" s="7"/>
    </row>
    <row r="341" spans="1:13" ht="12.75" customHeight="1" x14ac:dyDescent="0.2">
      <c r="A341" s="120"/>
      <c r="B341" s="120"/>
      <c r="C341" s="272">
        <v>4841</v>
      </c>
      <c r="D341" s="273" t="s">
        <v>386</v>
      </c>
      <c r="E341" s="274"/>
      <c r="F341" s="292"/>
      <c r="G341" s="121" t="s">
        <v>100</v>
      </c>
      <c r="H341" s="7"/>
      <c r="I341" s="7"/>
      <c r="J341" s="7"/>
      <c r="K341" s="7"/>
      <c r="L341" s="7"/>
      <c r="M341" s="7"/>
    </row>
    <row r="342" spans="1:13" s="185" customFormat="1" ht="12.75" customHeight="1" x14ac:dyDescent="0.2">
      <c r="A342" s="117"/>
      <c r="B342" s="117">
        <v>489</v>
      </c>
      <c r="C342" s="271"/>
      <c r="D342" s="118" t="s">
        <v>387</v>
      </c>
      <c r="E342" s="119"/>
      <c r="F342" s="288"/>
      <c r="G342" s="289"/>
      <c r="H342" s="62">
        <f t="shared" ref="H342:M342" si="118">SUM(H343:H347)</f>
        <v>0</v>
      </c>
      <c r="I342" s="82">
        <f t="shared" si="118"/>
        <v>0</v>
      </c>
      <c r="J342" s="4">
        <f t="shared" si="118"/>
        <v>0</v>
      </c>
      <c r="K342" s="128">
        <f t="shared" si="118"/>
        <v>0</v>
      </c>
      <c r="L342" s="128">
        <f t="shared" si="118"/>
        <v>0</v>
      </c>
      <c r="M342" s="128">
        <f t="shared" si="118"/>
        <v>0</v>
      </c>
    </row>
    <row r="343" spans="1:13" ht="12.75" customHeight="1" x14ac:dyDescent="0.2">
      <c r="A343" s="120"/>
      <c r="B343" s="120"/>
      <c r="C343" s="272">
        <v>4892</v>
      </c>
      <c r="D343" s="273" t="s">
        <v>388</v>
      </c>
      <c r="E343" s="274"/>
      <c r="F343" s="292"/>
      <c r="G343" s="121" t="s">
        <v>100</v>
      </c>
      <c r="H343" s="7"/>
      <c r="I343" s="7"/>
      <c r="J343" s="7"/>
      <c r="K343" s="7"/>
      <c r="L343" s="7"/>
      <c r="M343" s="7"/>
    </row>
    <row r="344" spans="1:13" ht="12.75" customHeight="1" x14ac:dyDescent="0.2">
      <c r="A344" s="120"/>
      <c r="B344" s="120"/>
      <c r="C344" s="272">
        <v>4893</v>
      </c>
      <c r="D344" s="273" t="s">
        <v>389</v>
      </c>
      <c r="E344" s="274"/>
      <c r="F344" s="292"/>
      <c r="G344" s="121" t="s">
        <v>100</v>
      </c>
      <c r="H344" s="7"/>
      <c r="I344" s="7"/>
      <c r="J344" s="7"/>
      <c r="K344" s="7"/>
      <c r="L344" s="7"/>
      <c r="M344" s="7"/>
    </row>
    <row r="345" spans="1:13" ht="12.75" customHeight="1" x14ac:dyDescent="0.2">
      <c r="A345" s="120"/>
      <c r="B345" s="120"/>
      <c r="C345" s="272">
        <v>4896</v>
      </c>
      <c r="D345" s="273" t="s">
        <v>390</v>
      </c>
      <c r="E345" s="274"/>
      <c r="F345" s="292"/>
      <c r="G345" s="121" t="s">
        <v>100</v>
      </c>
      <c r="H345" s="7"/>
      <c r="I345" s="7"/>
      <c r="J345" s="7"/>
      <c r="K345" s="7"/>
      <c r="L345" s="7"/>
      <c r="M345" s="7"/>
    </row>
    <row r="346" spans="1:13" ht="12.75" customHeight="1" x14ac:dyDescent="0.2">
      <c r="A346" s="120"/>
      <c r="B346" s="120"/>
      <c r="C346" s="272">
        <v>4898</v>
      </c>
      <c r="D346" s="273" t="s">
        <v>391</v>
      </c>
      <c r="E346" s="274"/>
      <c r="F346" s="292"/>
      <c r="G346" s="121" t="s">
        <v>100</v>
      </c>
      <c r="H346" s="7"/>
      <c r="I346" s="7"/>
      <c r="J346" s="7"/>
      <c r="K346" s="7"/>
      <c r="L346" s="7"/>
      <c r="M346" s="7"/>
    </row>
    <row r="347" spans="1:13" s="185" customFormat="1" ht="12.75" customHeight="1" x14ac:dyDescent="0.2">
      <c r="A347" s="120"/>
      <c r="B347" s="120"/>
      <c r="C347" s="272">
        <v>4899</v>
      </c>
      <c r="D347" s="273" t="s">
        <v>392</v>
      </c>
      <c r="E347" s="274"/>
      <c r="F347" s="292"/>
      <c r="G347" s="121" t="s">
        <v>100</v>
      </c>
      <c r="H347" s="7"/>
      <c r="I347" s="7"/>
      <c r="J347" s="7"/>
      <c r="K347" s="7"/>
      <c r="L347" s="7"/>
      <c r="M347" s="7"/>
    </row>
    <row r="348" spans="1:13" s="185" customFormat="1" ht="12.75" customHeight="1" x14ac:dyDescent="0.2">
      <c r="A348" s="114">
        <v>49</v>
      </c>
      <c r="B348" s="114"/>
      <c r="C348" s="270"/>
      <c r="D348" s="115" t="s">
        <v>283</v>
      </c>
      <c r="E348" s="116"/>
      <c r="F348" s="288"/>
      <c r="G348" s="289"/>
      <c r="H348" s="126">
        <f t="shared" ref="H348:M348" si="119">H349+H352+H355+H358+H361+H364+H366</f>
        <v>0</v>
      </c>
      <c r="I348" s="127">
        <f t="shared" si="119"/>
        <v>0</v>
      </c>
      <c r="J348" s="128">
        <f t="shared" si="119"/>
        <v>0</v>
      </c>
      <c r="K348" s="128">
        <f t="shared" si="119"/>
        <v>0</v>
      </c>
      <c r="L348" s="128">
        <f t="shared" si="119"/>
        <v>0</v>
      </c>
      <c r="M348" s="128">
        <f t="shared" si="119"/>
        <v>0</v>
      </c>
    </row>
    <row r="349" spans="1:13" ht="12.75" customHeight="1" x14ac:dyDescent="0.2">
      <c r="A349" s="117"/>
      <c r="B349" s="117">
        <v>490</v>
      </c>
      <c r="C349" s="271"/>
      <c r="D349" s="118" t="s">
        <v>284</v>
      </c>
      <c r="E349" s="119"/>
      <c r="F349" s="288"/>
      <c r="G349" s="294"/>
      <c r="H349" s="62">
        <f t="shared" ref="H349:M349" si="120">SUM(H350:H351)</f>
        <v>0</v>
      </c>
      <c r="I349" s="82">
        <f t="shared" si="120"/>
        <v>0</v>
      </c>
      <c r="J349" s="4">
        <f t="shared" si="120"/>
        <v>0</v>
      </c>
      <c r="K349" s="128">
        <f t="shared" si="120"/>
        <v>0</v>
      </c>
      <c r="L349" s="128">
        <f t="shared" si="120"/>
        <v>0</v>
      </c>
      <c r="M349" s="128">
        <f t="shared" si="120"/>
        <v>0</v>
      </c>
    </row>
    <row r="350" spans="1:13" s="182" customFormat="1" ht="12.75" customHeight="1" x14ac:dyDescent="0.2">
      <c r="A350" s="120"/>
      <c r="B350" s="120"/>
      <c r="C350" s="272">
        <v>4900</v>
      </c>
      <c r="D350" s="273" t="s">
        <v>284</v>
      </c>
      <c r="E350" s="274"/>
      <c r="F350" s="292"/>
      <c r="G350" s="121" t="s">
        <v>100</v>
      </c>
      <c r="H350" s="7"/>
      <c r="I350" s="7"/>
      <c r="J350" s="95">
        <f>ROUND((I350*$F350)+I350,-1)</f>
        <v>0</v>
      </c>
      <c r="K350" s="95">
        <f>ROUND((J350*$F350)+J350,-1)</f>
        <v>0</v>
      </c>
      <c r="L350" s="95">
        <f>ROUND((K350*$F350)+K350,-1)</f>
        <v>0</v>
      </c>
      <c r="M350" s="95">
        <f>ROUND((L350*$F350)+L350,-1)</f>
        <v>0</v>
      </c>
    </row>
    <row r="351" spans="1:13" s="185" customFormat="1" ht="12.75" customHeight="1" x14ac:dyDescent="0.2">
      <c r="A351" s="275"/>
      <c r="B351" s="276"/>
      <c r="C351" s="277" t="s">
        <v>144</v>
      </c>
      <c r="D351" s="278" t="s">
        <v>145</v>
      </c>
      <c r="E351" s="279"/>
      <c r="F351" s="291"/>
      <c r="G351" s="121" t="s">
        <v>100</v>
      </c>
      <c r="H351" s="63"/>
      <c r="I351" s="63"/>
      <c r="J351" s="254"/>
      <c r="K351" s="254"/>
      <c r="L351" s="254"/>
      <c r="M351" s="254"/>
    </row>
    <row r="352" spans="1:13" ht="12.75" customHeight="1" x14ac:dyDescent="0.2">
      <c r="A352" s="117"/>
      <c r="B352" s="117">
        <v>491</v>
      </c>
      <c r="C352" s="271"/>
      <c r="D352" s="118" t="s">
        <v>285</v>
      </c>
      <c r="E352" s="119"/>
      <c r="F352" s="288"/>
      <c r="G352" s="295"/>
      <c r="H352" s="62">
        <f t="shared" ref="H352:M352" si="121">SUM(H353:H354)</f>
        <v>0</v>
      </c>
      <c r="I352" s="82">
        <f t="shared" si="121"/>
        <v>0</v>
      </c>
      <c r="J352" s="4">
        <f t="shared" si="121"/>
        <v>0</v>
      </c>
      <c r="K352" s="128">
        <f t="shared" si="121"/>
        <v>0</v>
      </c>
      <c r="L352" s="128">
        <f t="shared" si="121"/>
        <v>0</v>
      </c>
      <c r="M352" s="128">
        <f t="shared" si="121"/>
        <v>0</v>
      </c>
    </row>
    <row r="353" spans="1:13" s="182" customFormat="1" ht="12.75" customHeight="1" x14ac:dyDescent="0.2">
      <c r="A353" s="120"/>
      <c r="B353" s="120"/>
      <c r="C353" s="272">
        <v>4910</v>
      </c>
      <c r="D353" s="273" t="s">
        <v>285</v>
      </c>
      <c r="E353" s="274"/>
      <c r="F353" s="292"/>
      <c r="G353" s="121" t="s">
        <v>100</v>
      </c>
      <c r="H353" s="7"/>
      <c r="I353" s="7"/>
      <c r="J353" s="95">
        <f>ROUND((I353*$F353)+I353,-1)</f>
        <v>0</v>
      </c>
      <c r="K353" s="95">
        <f>ROUND((J353*$F353)+J353,-1)</f>
        <v>0</v>
      </c>
      <c r="L353" s="95">
        <f>ROUND((K353*$F353)+K353,-1)</f>
        <v>0</v>
      </c>
      <c r="M353" s="95">
        <f>ROUND((L353*$F353)+L353,-1)</f>
        <v>0</v>
      </c>
    </row>
    <row r="354" spans="1:13" s="185" customFormat="1" ht="12.75" customHeight="1" x14ac:dyDescent="0.2">
      <c r="A354" s="275"/>
      <c r="B354" s="276"/>
      <c r="C354" s="277" t="s">
        <v>144</v>
      </c>
      <c r="D354" s="278" t="s">
        <v>145</v>
      </c>
      <c r="E354" s="279"/>
      <c r="F354" s="291"/>
      <c r="G354" s="121" t="s">
        <v>100</v>
      </c>
      <c r="H354" s="63"/>
      <c r="I354" s="63"/>
      <c r="J354" s="254"/>
      <c r="K354" s="254"/>
      <c r="L354" s="254"/>
      <c r="M354" s="254"/>
    </row>
    <row r="355" spans="1:13" ht="12.75" customHeight="1" x14ac:dyDescent="0.2">
      <c r="A355" s="117"/>
      <c r="B355" s="117">
        <v>492</v>
      </c>
      <c r="C355" s="271"/>
      <c r="D355" s="118" t="s">
        <v>286</v>
      </c>
      <c r="E355" s="119"/>
      <c r="F355" s="288"/>
      <c r="G355" s="295"/>
      <c r="H355" s="62">
        <f t="shared" ref="H355:M355" si="122">SUM(H356:H357)</f>
        <v>0</v>
      </c>
      <c r="I355" s="82">
        <f t="shared" si="122"/>
        <v>0</v>
      </c>
      <c r="J355" s="4">
        <f t="shared" si="122"/>
        <v>0</v>
      </c>
      <c r="K355" s="128">
        <f t="shared" si="122"/>
        <v>0</v>
      </c>
      <c r="L355" s="128">
        <f t="shared" si="122"/>
        <v>0</v>
      </c>
      <c r="M355" s="128">
        <f t="shared" si="122"/>
        <v>0</v>
      </c>
    </row>
    <row r="356" spans="1:13" s="182" customFormat="1" ht="12.75" customHeight="1" x14ac:dyDescent="0.2">
      <c r="A356" s="120"/>
      <c r="B356" s="120"/>
      <c r="C356" s="272">
        <v>4920</v>
      </c>
      <c r="D356" s="273" t="s">
        <v>286</v>
      </c>
      <c r="E356" s="274"/>
      <c r="F356" s="292"/>
      <c r="G356" s="121" t="s">
        <v>100</v>
      </c>
      <c r="H356" s="7"/>
      <c r="I356" s="7"/>
      <c r="J356" s="95">
        <f>ROUND((I356*$F356)+I356,-1)</f>
        <v>0</v>
      </c>
      <c r="K356" s="95">
        <f>ROUND((J356*$F356)+J356,-1)</f>
        <v>0</v>
      </c>
      <c r="L356" s="95">
        <f>ROUND((K356*$F356)+K356,-1)</f>
        <v>0</v>
      </c>
      <c r="M356" s="95">
        <f>ROUND((L356*$F356)+L356,-1)</f>
        <v>0</v>
      </c>
    </row>
    <row r="357" spans="1:13" s="185" customFormat="1" ht="12.75" customHeight="1" x14ac:dyDescent="0.2">
      <c r="A357" s="275"/>
      <c r="B357" s="276"/>
      <c r="C357" s="277" t="s">
        <v>144</v>
      </c>
      <c r="D357" s="278" t="s">
        <v>145</v>
      </c>
      <c r="E357" s="279"/>
      <c r="F357" s="291"/>
      <c r="G357" s="121" t="s">
        <v>100</v>
      </c>
      <c r="H357" s="63"/>
      <c r="I357" s="63"/>
      <c r="J357" s="254"/>
      <c r="K357" s="254"/>
      <c r="L357" s="254"/>
      <c r="M357" s="254"/>
    </row>
    <row r="358" spans="1:13" ht="12.75" customHeight="1" x14ac:dyDescent="0.2">
      <c r="A358" s="117"/>
      <c r="B358" s="117">
        <v>493</v>
      </c>
      <c r="C358" s="271"/>
      <c r="D358" s="118" t="s">
        <v>287</v>
      </c>
      <c r="E358" s="119"/>
      <c r="F358" s="288"/>
      <c r="G358" s="295"/>
      <c r="H358" s="62">
        <f t="shared" ref="H358:M358" si="123">SUM(H359:H360)</f>
        <v>0</v>
      </c>
      <c r="I358" s="82">
        <f t="shared" si="123"/>
        <v>0</v>
      </c>
      <c r="J358" s="4">
        <f t="shared" si="123"/>
        <v>0</v>
      </c>
      <c r="K358" s="128">
        <f t="shared" si="123"/>
        <v>0</v>
      </c>
      <c r="L358" s="128">
        <f t="shared" si="123"/>
        <v>0</v>
      </c>
      <c r="M358" s="128">
        <f t="shared" si="123"/>
        <v>0</v>
      </c>
    </row>
    <row r="359" spans="1:13" s="182" customFormat="1" ht="12.75" customHeight="1" x14ac:dyDescent="0.2">
      <c r="A359" s="120"/>
      <c r="B359" s="120"/>
      <c r="C359" s="272">
        <v>4930</v>
      </c>
      <c r="D359" s="273" t="s">
        <v>287</v>
      </c>
      <c r="E359" s="274"/>
      <c r="F359" s="292"/>
      <c r="G359" s="121" t="s">
        <v>100</v>
      </c>
      <c r="H359" s="7"/>
      <c r="I359" s="7"/>
      <c r="J359" s="95">
        <f>ROUND((I359*$F359)+I359,-1)</f>
        <v>0</v>
      </c>
      <c r="K359" s="95">
        <f>ROUND((J359*$F359)+J359,-1)</f>
        <v>0</v>
      </c>
      <c r="L359" s="95">
        <f>ROUND((K359*$F359)+K359,-1)</f>
        <v>0</v>
      </c>
      <c r="M359" s="95">
        <f>ROUND((L359*$F359)+L359,-1)</f>
        <v>0</v>
      </c>
    </row>
    <row r="360" spans="1:13" s="185" customFormat="1" ht="12.75" customHeight="1" x14ac:dyDescent="0.2">
      <c r="A360" s="275"/>
      <c r="B360" s="276"/>
      <c r="C360" s="277" t="s">
        <v>144</v>
      </c>
      <c r="D360" s="278" t="s">
        <v>145</v>
      </c>
      <c r="E360" s="279"/>
      <c r="F360" s="291"/>
      <c r="G360" s="121" t="s">
        <v>100</v>
      </c>
      <c r="H360" s="63"/>
      <c r="I360" s="63"/>
      <c r="J360" s="254"/>
      <c r="K360" s="254"/>
      <c r="L360" s="254"/>
      <c r="M360" s="254"/>
    </row>
    <row r="361" spans="1:13" ht="12.75" customHeight="1" x14ac:dyDescent="0.2">
      <c r="A361" s="117"/>
      <c r="B361" s="117">
        <v>494</v>
      </c>
      <c r="C361" s="271"/>
      <c r="D361" s="118" t="s">
        <v>288</v>
      </c>
      <c r="E361" s="119"/>
      <c r="F361" s="288"/>
      <c r="G361" s="295"/>
      <c r="H361" s="62">
        <f t="shared" ref="H361:M361" si="124">SUM(H362:H363)</f>
        <v>0</v>
      </c>
      <c r="I361" s="82">
        <f t="shared" si="124"/>
        <v>0</v>
      </c>
      <c r="J361" s="4">
        <f t="shared" si="124"/>
        <v>0</v>
      </c>
      <c r="K361" s="128">
        <f t="shared" si="124"/>
        <v>0</v>
      </c>
      <c r="L361" s="128">
        <f t="shared" si="124"/>
        <v>0</v>
      </c>
      <c r="M361" s="128">
        <f t="shared" si="124"/>
        <v>0</v>
      </c>
    </row>
    <row r="362" spans="1:13" s="182" customFormat="1" ht="12.75" customHeight="1" x14ac:dyDescent="0.2">
      <c r="A362" s="120"/>
      <c r="B362" s="120"/>
      <c r="C362" s="272">
        <v>4940</v>
      </c>
      <c r="D362" s="273" t="s">
        <v>288</v>
      </c>
      <c r="E362" s="274"/>
      <c r="F362" s="292"/>
      <c r="G362" s="121" t="s">
        <v>100</v>
      </c>
      <c r="H362" s="7"/>
      <c r="I362" s="7"/>
      <c r="J362" s="95">
        <f>ROUND((I362*$F362)+I362,-1)</f>
        <v>0</v>
      </c>
      <c r="K362" s="95">
        <f>ROUND((J362*$F362)+J362,-1)</f>
        <v>0</v>
      </c>
      <c r="L362" s="95">
        <f>ROUND((K362*$F362)+K362,-1)</f>
        <v>0</v>
      </c>
      <c r="M362" s="95">
        <f>ROUND((L362*$F362)+L362,-1)</f>
        <v>0</v>
      </c>
    </row>
    <row r="363" spans="1:13" s="185" customFormat="1" ht="12.75" customHeight="1" x14ac:dyDescent="0.2">
      <c r="A363" s="275"/>
      <c r="B363" s="276"/>
      <c r="C363" s="277" t="s">
        <v>144</v>
      </c>
      <c r="D363" s="278" t="s">
        <v>145</v>
      </c>
      <c r="E363" s="279"/>
      <c r="F363" s="291"/>
      <c r="G363" s="121" t="s">
        <v>100</v>
      </c>
      <c r="H363" s="63"/>
      <c r="I363" s="63"/>
      <c r="J363" s="254"/>
      <c r="K363" s="254"/>
      <c r="L363" s="254"/>
      <c r="M363" s="254"/>
    </row>
    <row r="364" spans="1:13" ht="12.75" customHeight="1" x14ac:dyDescent="0.2">
      <c r="A364" s="117"/>
      <c r="B364" s="117">
        <v>498</v>
      </c>
      <c r="C364" s="271"/>
      <c r="D364" s="118" t="s">
        <v>289</v>
      </c>
      <c r="E364" s="119"/>
      <c r="F364" s="288"/>
      <c r="G364" s="296"/>
      <c r="H364" s="62">
        <f t="shared" ref="H364:M364" si="125">SUM(H365)</f>
        <v>0</v>
      </c>
      <c r="I364" s="82">
        <f t="shared" si="125"/>
        <v>0</v>
      </c>
      <c r="J364" s="4">
        <f t="shared" si="125"/>
        <v>0</v>
      </c>
      <c r="K364" s="128">
        <f t="shared" si="125"/>
        <v>0</v>
      </c>
      <c r="L364" s="128">
        <f t="shared" si="125"/>
        <v>0</v>
      </c>
      <c r="M364" s="128">
        <f t="shared" si="125"/>
        <v>0</v>
      </c>
    </row>
    <row r="365" spans="1:13" s="185" customFormat="1" ht="12.75" customHeight="1" x14ac:dyDescent="0.2">
      <c r="A365" s="120"/>
      <c r="B365" s="120"/>
      <c r="C365" s="272">
        <v>4980</v>
      </c>
      <c r="D365" s="273" t="s">
        <v>289</v>
      </c>
      <c r="E365" s="274"/>
      <c r="F365" s="292"/>
      <c r="G365" s="281" t="s">
        <v>100</v>
      </c>
      <c r="H365" s="7"/>
      <c r="I365" s="7"/>
      <c r="J365" s="7"/>
      <c r="K365" s="7"/>
      <c r="L365" s="7"/>
      <c r="M365" s="7"/>
    </row>
    <row r="366" spans="1:13" s="186" customFormat="1" ht="12.75" customHeight="1" x14ac:dyDescent="0.2">
      <c r="A366" s="117"/>
      <c r="B366" s="117">
        <v>499</v>
      </c>
      <c r="C366" s="271"/>
      <c r="D366" s="118" t="s">
        <v>283</v>
      </c>
      <c r="E366" s="119"/>
      <c r="F366" s="288"/>
      <c r="G366" s="294"/>
      <c r="H366" s="62">
        <f t="shared" ref="H366:M366" si="126">SUM(H367)</f>
        <v>0</v>
      </c>
      <c r="I366" s="82">
        <f t="shared" si="126"/>
        <v>0</v>
      </c>
      <c r="J366" s="4">
        <f t="shared" si="126"/>
        <v>0</v>
      </c>
      <c r="K366" s="128">
        <f t="shared" si="126"/>
        <v>0</v>
      </c>
      <c r="L366" s="128">
        <f t="shared" si="126"/>
        <v>0</v>
      </c>
      <c r="M366" s="128">
        <f t="shared" si="126"/>
        <v>0</v>
      </c>
    </row>
    <row r="367" spans="1:13" ht="12.75" customHeight="1" x14ac:dyDescent="0.2">
      <c r="A367" s="120"/>
      <c r="B367" s="120"/>
      <c r="C367" s="272">
        <v>4990</v>
      </c>
      <c r="D367" s="273" t="s">
        <v>290</v>
      </c>
      <c r="E367" s="274"/>
      <c r="F367" s="292"/>
      <c r="G367" s="121" t="s">
        <v>100</v>
      </c>
      <c r="H367" s="7"/>
      <c r="I367" s="7"/>
      <c r="J367" s="7"/>
      <c r="K367" s="7"/>
      <c r="L367" s="7"/>
      <c r="M367" s="7"/>
    </row>
    <row r="368" spans="1:13" s="185" customFormat="1" ht="12.75" customHeight="1" x14ac:dyDescent="0.2">
      <c r="A368" s="111"/>
      <c r="B368" s="111"/>
      <c r="C368" s="269"/>
      <c r="D368" s="112" t="s">
        <v>393</v>
      </c>
      <c r="E368" s="113"/>
      <c r="F368" s="292"/>
      <c r="G368" s="296"/>
      <c r="H368" s="133"/>
      <c r="I368" s="134"/>
      <c r="J368" s="135"/>
      <c r="K368" s="135"/>
      <c r="L368" s="135"/>
      <c r="M368" s="135"/>
    </row>
    <row r="369" spans="1:13" s="185" customFormat="1" ht="12.75" customHeight="1" x14ac:dyDescent="0.2">
      <c r="A369" s="114">
        <v>90</v>
      </c>
      <c r="B369" s="114"/>
      <c r="C369" s="270"/>
      <c r="D369" s="115" t="s">
        <v>394</v>
      </c>
      <c r="E369" s="116"/>
      <c r="F369" s="288"/>
      <c r="G369" s="289"/>
      <c r="H369" s="126">
        <f t="shared" ref="H369:M369" si="127">H41+H71+H130+H137+H162+H172+H191+H196+H207+H230+H249+H263+H270+H301+H311+H333+H338+H348</f>
        <v>0</v>
      </c>
      <c r="I369" s="127">
        <f t="shared" si="127"/>
        <v>0</v>
      </c>
      <c r="J369" s="128">
        <f t="shared" si="127"/>
        <v>0</v>
      </c>
      <c r="K369" s="128">
        <f t="shared" si="127"/>
        <v>0</v>
      </c>
      <c r="L369" s="128">
        <f t="shared" si="127"/>
        <v>0</v>
      </c>
      <c r="M369" s="128">
        <f t="shared" si="127"/>
        <v>0</v>
      </c>
    </row>
    <row r="370" spans="1:13" s="185" customFormat="1" ht="12.75" customHeight="1" x14ac:dyDescent="0.2">
      <c r="A370" s="117"/>
      <c r="B370" s="117">
        <v>900</v>
      </c>
      <c r="C370" s="271"/>
      <c r="D370" s="118" t="s">
        <v>395</v>
      </c>
      <c r="E370" s="119"/>
      <c r="F370" s="288"/>
      <c r="G370" s="289"/>
      <c r="H370" s="62">
        <f t="shared" ref="H370:M370" si="128">H42+H45+H49+H52+H57+H63+H66+H72+H81+H86+H89+H98+H104+H111+H117+H121+H125+H131+H134+H138+H143+H147+H150+H155+H159+H163+H168+H173+H175+H181+H192+H197+H201+H208+H211+H214+H217+H220+H223+H226+H231+H240+H246+H250+H254+H257+H259+H261+H264+H266+H268+H271+H277+H281+H285+H291+H295+H302+H307+H312+H317+H324+H329+H334+H339+H342+H349+H352+H355+H358+H361+H364+H366</f>
        <v>0</v>
      </c>
      <c r="I370" s="82">
        <f t="shared" si="128"/>
        <v>0</v>
      </c>
      <c r="J370" s="4">
        <f t="shared" si="128"/>
        <v>0</v>
      </c>
      <c r="K370" s="4">
        <f t="shared" si="128"/>
        <v>0</v>
      </c>
      <c r="L370" s="4">
        <f t="shared" si="128"/>
        <v>0</v>
      </c>
      <c r="M370" s="4">
        <f t="shared" si="128"/>
        <v>0</v>
      </c>
    </row>
    <row r="371" spans="1:13" ht="12.75" customHeight="1" x14ac:dyDescent="0.2">
      <c r="A371" s="114">
        <v>99</v>
      </c>
      <c r="B371" s="120"/>
      <c r="C371" s="297"/>
      <c r="D371" s="115" t="s">
        <v>396</v>
      </c>
      <c r="E371" s="116"/>
      <c r="F371" s="288"/>
      <c r="G371" s="289"/>
      <c r="H371" s="126">
        <f t="shared" ref="H371:M371" si="129">H40+H229</f>
        <v>0</v>
      </c>
      <c r="I371" s="127">
        <f t="shared" si="129"/>
        <v>0</v>
      </c>
      <c r="J371" s="128">
        <f t="shared" si="129"/>
        <v>0</v>
      </c>
      <c r="K371" s="128">
        <f t="shared" si="129"/>
        <v>0</v>
      </c>
      <c r="L371" s="128">
        <f t="shared" si="129"/>
        <v>0</v>
      </c>
      <c r="M371" s="128">
        <f t="shared" si="129"/>
        <v>0</v>
      </c>
    </row>
  </sheetData>
  <sheetProtection sheet="1" objects="1" scenarios="1"/>
  <mergeCells count="20">
    <mergeCell ref="F2:J2"/>
    <mergeCell ref="A28:C28"/>
    <mergeCell ref="F4:F8"/>
    <mergeCell ref="A19:C19"/>
    <mergeCell ref="A31:C31"/>
    <mergeCell ref="A30:C30"/>
    <mergeCell ref="A24:C24"/>
    <mergeCell ref="A16:C16"/>
    <mergeCell ref="G4:G8"/>
    <mergeCell ref="A33:C33"/>
    <mergeCell ref="A23:C23"/>
    <mergeCell ref="A32:C32"/>
    <mergeCell ref="A17:C17"/>
    <mergeCell ref="A35:C35"/>
    <mergeCell ref="A29:C29"/>
    <mergeCell ref="A34:C34"/>
    <mergeCell ref="A25:C25"/>
    <mergeCell ref="A18:C18"/>
    <mergeCell ref="A21:C21"/>
    <mergeCell ref="A26:C26"/>
  </mergeCells>
  <printOptions horizontalCentered="1"/>
  <pageMargins left="0" right="0" top="0.39370078740157483" bottom="0.39370078740157483" header="0.39370078740157483" footer="0.19685039370078741"/>
  <pageSetup paperSize="9" orientation="landscape" useFirstPageNumber="1"/>
  <headerFooter alignWithMargins="0">
    <oddFooter>&amp;CSeite &amp;P /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135"/>
  <sheetViews>
    <sheetView workbookViewId="0">
      <selection activeCell="E18" sqref="E18"/>
    </sheetView>
  </sheetViews>
  <sheetFormatPr baseColWidth="10" defaultColWidth="11.42578125" defaultRowHeight="11.25" x14ac:dyDescent="0.2"/>
  <cols>
    <col min="1" max="1" width="3.42578125" style="123" customWidth="1"/>
    <col min="2" max="2" width="4.7109375" style="123" customWidth="1"/>
    <col min="3" max="3" width="2.28515625" style="123" customWidth="1"/>
    <col min="4" max="4" width="19" style="123" customWidth="1"/>
    <col min="5" max="5" width="42.7109375" style="123" customWidth="1"/>
    <col min="6" max="6" width="5.7109375" style="26" customWidth="1"/>
    <col min="7" max="7" width="4.7109375" style="27" customWidth="1"/>
    <col min="8" max="8" width="11.7109375" style="136" bestFit="1" customWidth="1"/>
    <col min="9" max="9" width="11" style="137" customWidth="1"/>
    <col min="10" max="13" width="11" style="136" customWidth="1"/>
    <col min="14" max="14" width="50.5703125" style="123" customWidth="1"/>
    <col min="15" max="19" width="11.42578125" style="123" customWidth="1"/>
    <col min="20" max="16384" width="11.42578125" style="123"/>
  </cols>
  <sheetData>
    <row r="1" spans="1:13" s="106" customFormat="1" ht="18.75" customHeight="1" x14ac:dyDescent="0.3">
      <c r="A1" s="98" t="str">
        <f>Titelblatt!A13</f>
        <v>Musterkirchgemeinde</v>
      </c>
      <c r="B1" s="99"/>
      <c r="C1" s="99"/>
      <c r="D1" s="99"/>
      <c r="E1" s="99"/>
      <c r="F1" s="100"/>
      <c r="G1" s="101"/>
      <c r="H1" s="102"/>
      <c r="I1" s="103"/>
      <c r="J1" s="102"/>
      <c r="K1" s="102"/>
      <c r="L1" s="104"/>
      <c r="M1" s="105" t="s">
        <v>87</v>
      </c>
    </row>
    <row r="2" spans="1:13" s="107" customFormat="1" ht="18" customHeight="1" thickBot="1" x14ac:dyDescent="0.25">
      <c r="A2" s="96"/>
      <c r="B2" s="46"/>
      <c r="C2" s="46"/>
      <c r="D2" s="8"/>
      <c r="E2" s="8"/>
      <c r="F2" s="317"/>
      <c r="G2" s="318"/>
      <c r="H2" s="318"/>
      <c r="I2" s="318"/>
      <c r="J2" s="318"/>
      <c r="K2" s="84"/>
      <c r="L2" s="84"/>
      <c r="M2" s="97" t="str">
        <f>Titelblatt!A18</f>
        <v>2025 - 2031</v>
      </c>
    </row>
    <row r="3" spans="1:13" s="25" customFormat="1" ht="9.75" customHeight="1" thickBot="1" x14ac:dyDescent="0.25">
      <c r="D3" s="9"/>
      <c r="E3" s="9"/>
      <c r="F3" s="26"/>
      <c r="G3" s="27"/>
      <c r="H3" s="64"/>
      <c r="I3" s="2"/>
      <c r="J3" s="64"/>
      <c r="K3" s="64"/>
      <c r="L3" s="64"/>
      <c r="M3" s="64"/>
    </row>
    <row r="4" spans="1:13" s="108" customFormat="1" ht="13.5" customHeight="1" x14ac:dyDescent="0.2">
      <c r="A4" s="28"/>
      <c r="B4" s="29"/>
      <c r="C4" s="29"/>
      <c r="D4" s="61"/>
      <c r="E4" s="10"/>
      <c r="F4" s="319" t="s">
        <v>88</v>
      </c>
      <c r="G4" s="322" t="s">
        <v>89</v>
      </c>
      <c r="H4" s="66" t="s">
        <v>90</v>
      </c>
      <c r="I4" s="67" t="s">
        <v>91</v>
      </c>
      <c r="J4" s="85" t="s">
        <v>92</v>
      </c>
      <c r="K4" s="86" t="s">
        <v>92</v>
      </c>
      <c r="L4" s="87" t="s">
        <v>92</v>
      </c>
      <c r="M4" s="88" t="s">
        <v>92</v>
      </c>
    </row>
    <row r="5" spans="1:13" s="109" customFormat="1" ht="13.5" customHeight="1" x14ac:dyDescent="0.2">
      <c r="A5" s="30"/>
      <c r="B5" s="31"/>
      <c r="C5" s="31"/>
      <c r="D5" s="53"/>
      <c r="E5" s="11" t="str">
        <f>Finanzplan!E5</f>
        <v>Periode:</v>
      </c>
      <c r="F5" s="320"/>
      <c r="G5" s="320"/>
      <c r="H5" s="243">
        <f>Finanzplan!H5</f>
        <v>0</v>
      </c>
      <c r="I5" s="243">
        <f>Finanzplan!I5</f>
        <v>0</v>
      </c>
      <c r="J5" s="243">
        <f>Finanzplan!J5</f>
        <v>0</v>
      </c>
      <c r="K5" s="243">
        <f>Finanzplan!K5</f>
        <v>0</v>
      </c>
      <c r="L5" s="243">
        <f>Finanzplan!L5</f>
        <v>0</v>
      </c>
      <c r="M5" s="243">
        <f>Finanzplan!M5</f>
        <v>0</v>
      </c>
    </row>
    <row r="6" spans="1:13" s="33" customFormat="1" ht="13.5" customHeight="1" x14ac:dyDescent="0.15">
      <c r="A6" s="32"/>
      <c r="D6" s="54"/>
      <c r="E6" s="155"/>
      <c r="F6" s="320"/>
      <c r="G6" s="320"/>
      <c r="H6" s="68" t="s">
        <v>94</v>
      </c>
      <c r="I6" s="69" t="s">
        <v>94</v>
      </c>
      <c r="J6" s="89" t="s">
        <v>94</v>
      </c>
      <c r="K6" s="90" t="s">
        <v>94</v>
      </c>
      <c r="L6" s="91" t="s">
        <v>94</v>
      </c>
      <c r="M6" s="91" t="s">
        <v>94</v>
      </c>
    </row>
    <row r="7" spans="1:13" s="33" customFormat="1" ht="22.5" customHeight="1" x14ac:dyDescent="0.2">
      <c r="A7" s="32"/>
      <c r="D7" s="55"/>
      <c r="E7" s="17" t="str">
        <f>Finanzplan!E7</f>
        <v>ERGEBNIS (- Ertrags- / + Aufwandüberschuss)</v>
      </c>
      <c r="F7" s="320"/>
      <c r="G7" s="320"/>
      <c r="H7" s="152">
        <f>Finanzplan!H7</f>
        <v>0</v>
      </c>
      <c r="I7" s="154">
        <f>Finanzplan!I7</f>
        <v>0</v>
      </c>
      <c r="J7" s="153">
        <f>Finanzplan!J7</f>
        <v>0</v>
      </c>
      <c r="K7" s="79">
        <f>Finanzplan!K7</f>
        <v>0</v>
      </c>
      <c r="L7" s="79">
        <f>Finanzplan!L7</f>
        <v>0</v>
      </c>
      <c r="M7" s="79">
        <f>Finanzplan!M7</f>
        <v>0</v>
      </c>
    </row>
    <row r="8" spans="1:13" s="110" customFormat="1" ht="10.5" customHeight="1" thickBot="1" x14ac:dyDescent="0.25">
      <c r="A8" s="34"/>
      <c r="B8" s="35"/>
      <c r="C8" s="35"/>
      <c r="D8" s="56"/>
      <c r="E8" s="13"/>
      <c r="F8" s="321"/>
      <c r="G8" s="321"/>
      <c r="H8" s="92"/>
      <c r="I8" s="151"/>
      <c r="J8" s="92"/>
      <c r="K8" s="93"/>
      <c r="L8" s="94"/>
      <c r="M8" s="94"/>
    </row>
    <row r="9" spans="1:13" s="20" customFormat="1" ht="12.75" customHeight="1" x14ac:dyDescent="0.2">
      <c r="A9" s="47"/>
      <c r="B9" s="48"/>
      <c r="C9" s="48"/>
      <c r="D9" s="57"/>
      <c r="E9" s="14" t="str">
        <f>Finanzplan!E9</f>
        <v>Steuerkraft 100%</v>
      </c>
      <c r="F9" s="18"/>
      <c r="G9" s="19" t="str">
        <f>Finanzplan!G9</f>
        <v>A</v>
      </c>
      <c r="H9" s="71" t="e">
        <f>Finanzplan!H9</f>
        <v>#DIV/0!</v>
      </c>
      <c r="I9" s="75" t="e">
        <f>Finanzplan!I9</f>
        <v>#DIV/0!</v>
      </c>
      <c r="J9" s="73" t="e">
        <f>Finanzplan!J9</f>
        <v>#DIV/0!</v>
      </c>
      <c r="K9" s="73" t="e">
        <f>Finanzplan!K9</f>
        <v>#DIV/0!</v>
      </c>
      <c r="L9" s="73" t="e">
        <f>Finanzplan!L9</f>
        <v>#DIV/0!</v>
      </c>
      <c r="M9" s="73" t="e">
        <f>Finanzplan!M9</f>
        <v>#DIV/0!</v>
      </c>
    </row>
    <row r="10" spans="1:13" s="20" customFormat="1" ht="12.75" customHeight="1" x14ac:dyDescent="0.2">
      <c r="A10" s="49"/>
      <c r="B10" s="50"/>
      <c r="C10" s="50"/>
      <c r="D10" s="58"/>
      <c r="E10" s="15" t="str">
        <f>Finanzplan!E10</f>
        <v>Steuerkraft pro Mitglied</v>
      </c>
      <c r="F10" s="21"/>
      <c r="G10" s="19" t="str">
        <f>Finanzplan!G10</f>
        <v>A</v>
      </c>
      <c r="H10" s="72" t="e">
        <f>Finanzplan!H10</f>
        <v>#DIV/0!</v>
      </c>
      <c r="I10" s="75" t="e">
        <f>Finanzplan!I10</f>
        <v>#DIV/0!</v>
      </c>
      <c r="J10" s="74" t="e">
        <f>Finanzplan!J10</f>
        <v>#DIV/0!</v>
      </c>
      <c r="K10" s="74" t="e">
        <f>Finanzplan!K10</f>
        <v>#DIV/0!</v>
      </c>
      <c r="L10" s="74" t="e">
        <f>Finanzplan!L10</f>
        <v>#DIV/0!</v>
      </c>
      <c r="M10" s="74" t="e">
        <f>Finanzplan!M10</f>
        <v>#DIV/0!</v>
      </c>
    </row>
    <row r="11" spans="1:13" s="20" customFormat="1" ht="12.75" customHeight="1" x14ac:dyDescent="0.2">
      <c r="A11" s="49"/>
      <c r="B11" s="50"/>
      <c r="C11" s="50"/>
      <c r="D11" s="58"/>
      <c r="E11" s="15" t="str">
        <f>Finanzplan!E11</f>
        <v>Steuerertrag pro Steuerprozent</v>
      </c>
      <c r="F11" s="21"/>
      <c r="G11" s="19" t="str">
        <f>Finanzplan!G11</f>
        <v>A</v>
      </c>
      <c r="H11" s="72" t="e">
        <f>Finanzplan!H11</f>
        <v>#DIV/0!</v>
      </c>
      <c r="I11" s="75" t="e">
        <f>Finanzplan!I11</f>
        <v>#DIV/0!</v>
      </c>
      <c r="J11" s="74" t="e">
        <f>Finanzplan!J11</f>
        <v>#DIV/0!</v>
      </c>
      <c r="K11" s="74" t="e">
        <f>Finanzplan!K11</f>
        <v>#DIV/0!</v>
      </c>
      <c r="L11" s="74" t="e">
        <f>Finanzplan!L11</f>
        <v>#DIV/0!</v>
      </c>
      <c r="M11" s="74" t="e">
        <f>Finanzplan!M11</f>
        <v>#DIV/0!</v>
      </c>
    </row>
    <row r="12" spans="1:13" s="22" customFormat="1" ht="12.75" customHeight="1" x14ac:dyDescent="0.2">
      <c r="A12" s="51"/>
      <c r="B12" s="25"/>
      <c r="C12" s="25"/>
      <c r="D12" s="1"/>
      <c r="E12" s="16" t="str">
        <f>Finanzplan!E12</f>
        <v>Steuerfuss</v>
      </c>
      <c r="F12" s="23"/>
      <c r="G12" s="24" t="str">
        <f>Finanzplan!G12</f>
        <v>M</v>
      </c>
      <c r="H12" s="244">
        <f>Finanzplan!H12</f>
        <v>0</v>
      </c>
      <c r="I12" s="244">
        <f>Finanzplan!I12</f>
        <v>0</v>
      </c>
      <c r="J12" s="244">
        <f>Finanzplan!J12</f>
        <v>0</v>
      </c>
      <c r="K12" s="244">
        <f>Finanzplan!K12</f>
        <v>0</v>
      </c>
      <c r="L12" s="244">
        <f>Finanzplan!L12</f>
        <v>0</v>
      </c>
      <c r="M12" s="244">
        <f>Finanzplan!M12</f>
        <v>0</v>
      </c>
    </row>
    <row r="13" spans="1:13" s="22" customFormat="1" ht="12.75" customHeight="1" x14ac:dyDescent="0.2">
      <c r="A13" s="51"/>
      <c r="B13" s="25"/>
      <c r="C13" s="25"/>
      <c r="D13" s="1"/>
      <c r="E13" s="16" t="str">
        <f>Finanzplan!E13</f>
        <v>Anzahl Mitglieder</v>
      </c>
      <c r="F13" s="23"/>
      <c r="G13" s="24" t="str">
        <f>Finanzplan!G13</f>
        <v>M</v>
      </c>
      <c r="H13" s="245">
        <f>Finanzplan!H13</f>
        <v>0</v>
      </c>
      <c r="I13" s="245">
        <f>Finanzplan!I13</f>
        <v>0</v>
      </c>
      <c r="J13" s="245">
        <f>Finanzplan!J13</f>
        <v>0</v>
      </c>
      <c r="K13" s="245">
        <f>Finanzplan!K13</f>
        <v>0</v>
      </c>
      <c r="L13" s="245">
        <f>Finanzplan!L13</f>
        <v>0</v>
      </c>
      <c r="M13" s="245">
        <f>Finanzplan!M13</f>
        <v>0</v>
      </c>
    </row>
    <row r="14" spans="1:13" s="20" customFormat="1" ht="12.75" customHeight="1" x14ac:dyDescent="0.2">
      <c r="A14" s="49"/>
      <c r="B14" s="50"/>
      <c r="C14" s="50"/>
      <c r="D14" s="58"/>
      <c r="E14" s="15" t="str">
        <f>Finanzplan!E14</f>
        <v>Notwendiger Steuerfuss</v>
      </c>
      <c r="F14" s="23"/>
      <c r="G14" s="141" t="str">
        <f>Finanzplan!G14</f>
        <v>A</v>
      </c>
      <c r="H14" s="143" t="e">
        <f>Finanzplan!H14</f>
        <v>#DIV/0!</v>
      </c>
      <c r="I14" s="143" t="e">
        <f>Finanzplan!I14</f>
        <v>#DIV/0!</v>
      </c>
      <c r="J14" s="143" t="e">
        <f>Finanzplan!J14</f>
        <v>#DIV/0!</v>
      </c>
      <c r="K14" s="143" t="e">
        <f>Finanzplan!K14</f>
        <v>#DIV/0!</v>
      </c>
      <c r="L14" s="143" t="e">
        <f>Finanzplan!L14</f>
        <v>#DIV/0!</v>
      </c>
      <c r="M14" s="143" t="e">
        <f>Finanzplan!M14</f>
        <v>#DIV/0!</v>
      </c>
    </row>
    <row r="15" spans="1:13" s="20" customFormat="1" ht="7.5" customHeight="1" x14ac:dyDescent="0.2">
      <c r="A15" s="49"/>
      <c r="B15" s="50"/>
      <c r="C15" s="50"/>
      <c r="D15" s="58"/>
      <c r="E15" s="15"/>
      <c r="F15" s="23"/>
      <c r="G15" s="141"/>
      <c r="H15" s="163"/>
      <c r="I15" s="163"/>
      <c r="J15" s="163"/>
      <c r="K15" s="163"/>
      <c r="L15" s="163"/>
      <c r="M15" s="163"/>
    </row>
    <row r="16" spans="1:13" s="20" customFormat="1" ht="12.75" customHeight="1" x14ac:dyDescent="0.2">
      <c r="A16" s="323" t="str">
        <f>Finanzplan!A16</f>
        <v>per 31.12.</v>
      </c>
      <c r="B16" s="324"/>
      <c r="C16" s="157"/>
      <c r="D16" s="55" t="str">
        <f>Finanzplan!D16</f>
        <v>Gr. 100/102/107/108</v>
      </c>
      <c r="E16" s="147" t="str">
        <f>Finanzplan!E16</f>
        <v>Flüssige Mittel + kurz- &amp; langfr. Finanzanlagen</v>
      </c>
      <c r="F16" s="23"/>
      <c r="G16" s="24" t="str">
        <f>Finanzplan!G16</f>
        <v>A</v>
      </c>
      <c r="H16" s="75">
        <f>Finanzplan!H16</f>
        <v>0</v>
      </c>
      <c r="I16" s="75">
        <f>Finanzplan!I16</f>
        <v>0</v>
      </c>
      <c r="J16" s="75">
        <f>Finanzplan!J16</f>
        <v>0</v>
      </c>
      <c r="K16" s="75">
        <f>Finanzplan!K16</f>
        <v>0</v>
      </c>
      <c r="L16" s="75">
        <f>Finanzplan!L16</f>
        <v>0</v>
      </c>
      <c r="M16" s="75">
        <f>Finanzplan!M16</f>
        <v>0</v>
      </c>
    </row>
    <row r="17" spans="1:13" s="20" customFormat="1" ht="12.75" customHeight="1" x14ac:dyDescent="0.2">
      <c r="A17" s="323" t="str">
        <f>Finanzplan!A17</f>
        <v>per 31.12.</v>
      </c>
      <c r="B17" s="324"/>
      <c r="C17" s="157"/>
      <c r="D17" s="156" t="str">
        <f>Finanzplan!D17</f>
        <v>Gruppe 100</v>
      </c>
      <c r="E17" s="16" t="str">
        <f>Finanzplan!E17</f>
        <v>Flüssige Mittel + kurzfristige Finanzanlagen</v>
      </c>
      <c r="F17" s="23"/>
      <c r="G17" s="24" t="str">
        <f>Finanzplan!G17</f>
        <v>M</v>
      </c>
      <c r="H17" s="245">
        <f>Finanzplan!H17</f>
        <v>0</v>
      </c>
      <c r="I17" s="245">
        <f>Finanzplan!I17</f>
        <v>0</v>
      </c>
      <c r="J17" s="245">
        <f>Finanzplan!J17</f>
        <v>0</v>
      </c>
      <c r="K17" s="245">
        <f>Finanzplan!K17</f>
        <v>0</v>
      </c>
      <c r="L17" s="245">
        <f>Finanzplan!L17</f>
        <v>0</v>
      </c>
      <c r="M17" s="245">
        <f>Finanzplan!M17</f>
        <v>0</v>
      </c>
    </row>
    <row r="18" spans="1:13" s="20" customFormat="1" ht="12.75" customHeight="1" x14ac:dyDescent="0.2">
      <c r="A18" s="323" t="str">
        <f>Finanzplan!A18</f>
        <v>per 31.12.</v>
      </c>
      <c r="B18" s="324"/>
      <c r="C18" s="157"/>
      <c r="D18" s="156" t="str">
        <f>Finanzplan!D18</f>
        <v>Gruppe 102/107</v>
      </c>
      <c r="E18" s="16" t="str">
        <f>Finanzplan!E18</f>
        <v xml:space="preserve">Kurz- und Langfristige Finanzanlagen </v>
      </c>
      <c r="F18" s="23"/>
      <c r="G18" s="24" t="str">
        <f>Finanzplan!G18</f>
        <v>M</v>
      </c>
      <c r="H18" s="245">
        <f>Finanzplan!H18</f>
        <v>0</v>
      </c>
      <c r="I18" s="245">
        <f>Finanzplan!I18</f>
        <v>0</v>
      </c>
      <c r="J18" s="245">
        <f>Finanzplan!J18</f>
        <v>0</v>
      </c>
      <c r="K18" s="245">
        <f>Finanzplan!K18</f>
        <v>0</v>
      </c>
      <c r="L18" s="245">
        <f>Finanzplan!L18</f>
        <v>0</v>
      </c>
      <c r="M18" s="245">
        <f>Finanzplan!M18</f>
        <v>0</v>
      </c>
    </row>
    <row r="19" spans="1:13" s="20" customFormat="1" ht="12.75" customHeight="1" x14ac:dyDescent="0.2">
      <c r="A19" s="323" t="str">
        <f>Finanzplan!A19</f>
        <v>per 31.12.</v>
      </c>
      <c r="B19" s="324"/>
      <c r="C19" s="157"/>
      <c r="D19" s="156" t="str">
        <f>Finanzplan!D19</f>
        <v>Gruppe 108</v>
      </c>
      <c r="E19" s="16" t="str">
        <f>Finanzplan!E19</f>
        <v xml:space="preserve">Sachanlagen Finanzvermögen </v>
      </c>
      <c r="F19" s="23"/>
      <c r="G19" s="24" t="str">
        <f>Finanzplan!G19</f>
        <v>M</v>
      </c>
      <c r="H19" s="245">
        <f>Finanzplan!H19</f>
        <v>0</v>
      </c>
      <c r="I19" s="245">
        <f>Finanzplan!I19</f>
        <v>0</v>
      </c>
      <c r="J19" s="245">
        <f>Finanzplan!J19</f>
        <v>0</v>
      </c>
      <c r="K19" s="245">
        <f>Finanzplan!K19</f>
        <v>0</v>
      </c>
      <c r="L19" s="245">
        <f>Finanzplan!L19</f>
        <v>0</v>
      </c>
      <c r="M19" s="245">
        <f>Finanzplan!M19</f>
        <v>0</v>
      </c>
    </row>
    <row r="20" spans="1:13" s="20" customFormat="1" ht="5.25" customHeight="1" x14ac:dyDescent="0.2">
      <c r="A20" s="189"/>
      <c r="B20" s="157"/>
      <c r="C20" s="157"/>
      <c r="D20" s="156"/>
      <c r="E20" s="16"/>
      <c r="F20" s="23"/>
      <c r="G20" s="24"/>
      <c r="H20" s="246"/>
      <c r="I20" s="246"/>
      <c r="J20" s="246"/>
      <c r="K20" s="246"/>
      <c r="L20" s="246"/>
      <c r="M20" s="246"/>
    </row>
    <row r="21" spans="1:13" s="20" customFormat="1" ht="12.75" customHeight="1" x14ac:dyDescent="0.2">
      <c r="A21" s="323" t="str">
        <f>Finanzplan!A21</f>
        <v>per 31.12.</v>
      </c>
      <c r="B21" s="324"/>
      <c r="C21" s="157"/>
      <c r="D21" s="55" t="str">
        <f>Finanzplan!D21</f>
        <v>Gruppe 14</v>
      </c>
      <c r="E21" s="147" t="str">
        <f>Finanzplan!E21</f>
        <v>Verwaltungsvermögen (nach Abschreibung)</v>
      </c>
      <c r="F21" s="23"/>
      <c r="G21" s="24" t="str">
        <f>Finanzplan!G21</f>
        <v>M</v>
      </c>
      <c r="H21" s="245">
        <f>Finanzplan!H21</f>
        <v>0</v>
      </c>
      <c r="I21" s="245">
        <f>Finanzplan!I21</f>
        <v>0</v>
      </c>
      <c r="J21" s="245">
        <f>Finanzplan!J21</f>
        <v>0</v>
      </c>
      <c r="K21" s="245">
        <f>Finanzplan!K21</f>
        <v>0</v>
      </c>
      <c r="L21" s="245">
        <f>Finanzplan!L21</f>
        <v>0</v>
      </c>
      <c r="M21" s="245">
        <f>Finanzplan!M21</f>
        <v>0</v>
      </c>
    </row>
    <row r="22" spans="1:13" s="20" customFormat="1" ht="6" customHeight="1" x14ac:dyDescent="0.2">
      <c r="A22" s="49"/>
      <c r="B22" s="50"/>
      <c r="C22" s="50"/>
      <c r="D22" s="58"/>
      <c r="E22" s="15"/>
      <c r="F22" s="23"/>
      <c r="G22" s="141"/>
      <c r="H22" s="163"/>
      <c r="I22" s="163"/>
      <c r="J22" s="163"/>
      <c r="K22" s="163"/>
      <c r="L22" s="163"/>
      <c r="M22" s="163"/>
    </row>
    <row r="23" spans="1:13" s="20" customFormat="1" ht="12.75" customHeight="1" x14ac:dyDescent="0.2">
      <c r="A23" s="323" t="s">
        <v>103</v>
      </c>
      <c r="B23" s="324"/>
      <c r="C23" s="157"/>
      <c r="D23" s="55" t="str">
        <f>Finanzplan!D23</f>
        <v>Gr. 206/208/209</v>
      </c>
      <c r="E23" s="149" t="str">
        <f>Finanzplan!E23</f>
        <v>Total langfristiges Fremdkapital</v>
      </c>
      <c r="F23" s="23"/>
      <c r="G23" s="24"/>
      <c r="H23" s="75">
        <f>Finanzplan!H23</f>
        <v>0</v>
      </c>
      <c r="I23" s="75">
        <f>Finanzplan!I23</f>
        <v>0</v>
      </c>
      <c r="J23" s="75">
        <f>Finanzplan!J23</f>
        <v>0</v>
      </c>
      <c r="K23" s="75">
        <f>Finanzplan!K23</f>
        <v>0</v>
      </c>
      <c r="L23" s="75">
        <f>Finanzplan!L23</f>
        <v>0</v>
      </c>
      <c r="M23" s="75">
        <f>Finanzplan!M23</f>
        <v>0</v>
      </c>
    </row>
    <row r="24" spans="1:13" s="20" customFormat="1" ht="12.75" customHeight="1" x14ac:dyDescent="0.2">
      <c r="A24" s="323" t="str">
        <f>Finanzplan!A24</f>
        <v>per 31.12.</v>
      </c>
      <c r="B24" s="324"/>
      <c r="C24" s="157"/>
      <c r="D24" s="156" t="str">
        <f>Finanzplan!D24</f>
        <v>Gruppe 206</v>
      </c>
      <c r="E24" s="145" t="str">
        <f>Finanzplan!E24</f>
        <v xml:space="preserve">Langfristige Finanzverbindlichkeiten </v>
      </c>
      <c r="F24" s="23"/>
      <c r="G24" s="24" t="str">
        <f>Finanzplan!G24</f>
        <v>M</v>
      </c>
      <c r="H24" s="247">
        <f>Finanzplan!H24</f>
        <v>0</v>
      </c>
      <c r="I24" s="247">
        <f>Finanzplan!I24</f>
        <v>0</v>
      </c>
      <c r="J24" s="247">
        <f>Finanzplan!J24</f>
        <v>0</v>
      </c>
      <c r="K24" s="247">
        <f>Finanzplan!K24</f>
        <v>0</v>
      </c>
      <c r="L24" s="247">
        <f>Finanzplan!L24</f>
        <v>0</v>
      </c>
      <c r="M24" s="247">
        <f>Finanzplan!M24</f>
        <v>0</v>
      </c>
    </row>
    <row r="25" spans="1:13" s="20" customFormat="1" ht="12.75" customHeight="1" x14ac:dyDescent="0.2">
      <c r="A25" s="323" t="str">
        <f>Finanzplan!A25</f>
        <v>per 31.12.</v>
      </c>
      <c r="B25" s="324"/>
      <c r="C25" s="157"/>
      <c r="D25" s="156" t="str">
        <f>Finanzplan!D25</f>
        <v>Gruppe 208</v>
      </c>
      <c r="E25" s="145" t="str">
        <f>Finanzplan!E25</f>
        <v xml:space="preserve">Langfristige Rückstellungen </v>
      </c>
      <c r="F25" s="23"/>
      <c r="G25" s="24" t="str">
        <f>Finanzplan!G25</f>
        <v>M</v>
      </c>
      <c r="H25" s="247">
        <f>Finanzplan!H25</f>
        <v>0</v>
      </c>
      <c r="I25" s="247">
        <f>Finanzplan!I25</f>
        <v>0</v>
      </c>
      <c r="J25" s="247">
        <f>Finanzplan!J25</f>
        <v>0</v>
      </c>
      <c r="K25" s="247">
        <f>Finanzplan!K25</f>
        <v>0</v>
      </c>
      <c r="L25" s="247">
        <f>Finanzplan!L25</f>
        <v>0</v>
      </c>
      <c r="M25" s="247">
        <f>Finanzplan!M25</f>
        <v>0</v>
      </c>
    </row>
    <row r="26" spans="1:13" s="20" customFormat="1" ht="15.75" customHeight="1" x14ac:dyDescent="0.2">
      <c r="A26" s="325" t="str">
        <f>Finanzplan!A26</f>
        <v>per 31.12.</v>
      </c>
      <c r="B26" s="324"/>
      <c r="C26" s="160"/>
      <c r="D26" s="158" t="str">
        <f>Finanzplan!D26</f>
        <v>Gruppe 209</v>
      </c>
      <c r="E26" s="145" t="str">
        <f>Finanzplan!E26</f>
        <v>Verbindlichkeiten gegenüber Spezialfinanz. und Fonds im FK</v>
      </c>
      <c r="F26" s="165"/>
      <c r="G26" s="24" t="str">
        <f>Finanzplan!G26</f>
        <v>M</v>
      </c>
      <c r="H26" s="247">
        <f>Finanzplan!H26</f>
        <v>0</v>
      </c>
      <c r="I26" s="247">
        <f>Finanzplan!I26</f>
        <v>0</v>
      </c>
      <c r="J26" s="247">
        <f>Finanzplan!J26</f>
        <v>0</v>
      </c>
      <c r="K26" s="247">
        <f>Finanzplan!K26</f>
        <v>0</v>
      </c>
      <c r="L26" s="247">
        <f>Finanzplan!L26</f>
        <v>0</v>
      </c>
      <c r="M26" s="247">
        <f>Finanzplan!M26</f>
        <v>0</v>
      </c>
    </row>
    <row r="27" spans="1:13" s="20" customFormat="1" ht="6.75" customHeight="1" x14ac:dyDescent="0.2">
      <c r="A27" s="49"/>
      <c r="B27" s="50"/>
      <c r="C27" s="50"/>
      <c r="D27" s="58"/>
      <c r="E27" s="15"/>
      <c r="F27" s="23"/>
      <c r="G27" s="141"/>
      <c r="H27" s="163"/>
      <c r="I27" s="163"/>
      <c r="J27" s="163"/>
      <c r="K27" s="163"/>
      <c r="L27" s="163"/>
      <c r="M27" s="163"/>
    </row>
    <row r="28" spans="1:13" s="22" customFormat="1" ht="12.75" customHeight="1" x14ac:dyDescent="0.2">
      <c r="A28" s="327" t="str">
        <f>Finanzplan!A28</f>
        <v>per 31.12.</v>
      </c>
      <c r="B28" s="326"/>
      <c r="C28" s="161"/>
      <c r="D28" s="55" t="str">
        <f>Finanzplan!D28</f>
        <v>Gruppe 29</v>
      </c>
      <c r="E28" s="147" t="str">
        <f>Finanzplan!E28</f>
        <v xml:space="preserve">Total Eigenkapital </v>
      </c>
      <c r="F28" s="23"/>
      <c r="G28" s="141" t="str">
        <f>Finanzplan!G28</f>
        <v>A</v>
      </c>
      <c r="H28" s="75">
        <f>Finanzplan!H28</f>
        <v>0</v>
      </c>
      <c r="I28" s="75">
        <f>Finanzplan!I28</f>
        <v>0</v>
      </c>
      <c r="J28" s="75">
        <f>Finanzplan!J28</f>
        <v>0</v>
      </c>
      <c r="K28" s="75">
        <f>Finanzplan!K28</f>
        <v>0</v>
      </c>
      <c r="L28" s="75">
        <f>Finanzplan!L28</f>
        <v>0</v>
      </c>
      <c r="M28" s="75">
        <f>Finanzplan!M28</f>
        <v>0</v>
      </c>
    </row>
    <row r="29" spans="1:13" s="22" customFormat="1" ht="12.75" customHeight="1" x14ac:dyDescent="0.2">
      <c r="A29" s="323" t="str">
        <f>Finanzplan!A29</f>
        <v>per 31.12.</v>
      </c>
      <c r="B29" s="326"/>
      <c r="C29" s="157"/>
      <c r="D29" s="156" t="str">
        <f>Finanzplan!D29</f>
        <v>Gruppe 290</v>
      </c>
      <c r="E29" s="16" t="str">
        <f>Finanzplan!E29</f>
        <v xml:space="preserve">Spezialfinanzierungen </v>
      </c>
      <c r="F29" s="23"/>
      <c r="G29" s="148" t="str">
        <f>Finanzplan!G29</f>
        <v>M</v>
      </c>
      <c r="H29" s="150">
        <f>Finanzplan!H29</f>
        <v>0</v>
      </c>
      <c r="I29" s="150">
        <f>Finanzplan!I29</f>
        <v>0</v>
      </c>
      <c r="J29" s="150">
        <f>Finanzplan!J29</f>
        <v>0</v>
      </c>
      <c r="K29" s="150">
        <f>Finanzplan!K29</f>
        <v>0</v>
      </c>
      <c r="L29" s="150">
        <f>Finanzplan!L29</f>
        <v>0</v>
      </c>
      <c r="M29" s="150">
        <f>Finanzplan!M29</f>
        <v>0</v>
      </c>
    </row>
    <row r="30" spans="1:13" s="22" customFormat="1" ht="12.75" customHeight="1" x14ac:dyDescent="0.2">
      <c r="A30" s="323" t="str">
        <f>Finanzplan!A30</f>
        <v>per 31.12.</v>
      </c>
      <c r="B30" s="326"/>
      <c r="C30" s="157"/>
      <c r="D30" s="156" t="str">
        <f>Finanzplan!D30</f>
        <v>Gruppe 291</v>
      </c>
      <c r="E30" s="16" t="str">
        <f>Finanzplan!E30</f>
        <v>Legate/Fonds</v>
      </c>
      <c r="F30" s="23"/>
      <c r="G30" s="148" t="str">
        <f>Finanzplan!G30</f>
        <v>M</v>
      </c>
      <c r="H30" s="150">
        <f>Finanzplan!H30</f>
        <v>0</v>
      </c>
      <c r="I30" s="150">
        <f>Finanzplan!I30</f>
        <v>0</v>
      </c>
      <c r="J30" s="150">
        <f>Finanzplan!J30</f>
        <v>0</v>
      </c>
      <c r="K30" s="150">
        <f>Finanzplan!K30</f>
        <v>0</v>
      </c>
      <c r="L30" s="150">
        <f>Finanzplan!L30</f>
        <v>0</v>
      </c>
      <c r="M30" s="150">
        <f>Finanzplan!M30</f>
        <v>0</v>
      </c>
    </row>
    <row r="31" spans="1:13" s="22" customFormat="1" ht="12.75" customHeight="1" x14ac:dyDescent="0.2">
      <c r="A31" s="323" t="str">
        <f>Finanzplan!A31</f>
        <v>per 31.12.</v>
      </c>
      <c r="B31" s="326"/>
      <c r="C31" s="157"/>
      <c r="D31" s="156" t="str">
        <f>Finanzplan!D31</f>
        <v>Gruppe 292</v>
      </c>
      <c r="E31" s="16" t="str">
        <f>Finanzplan!E31</f>
        <v>Rücklagen für Projekte und Vorhaben</v>
      </c>
      <c r="F31" s="23"/>
      <c r="G31" s="148" t="str">
        <f>Finanzplan!G31</f>
        <v>M</v>
      </c>
      <c r="H31" s="150">
        <f>Finanzplan!H31</f>
        <v>0</v>
      </c>
      <c r="I31" s="150">
        <f>Finanzplan!I31</f>
        <v>0</v>
      </c>
      <c r="J31" s="150">
        <f>Finanzplan!J31</f>
        <v>0</v>
      </c>
      <c r="K31" s="150">
        <f>Finanzplan!K31</f>
        <v>0</v>
      </c>
      <c r="L31" s="150">
        <f>Finanzplan!L31</f>
        <v>0</v>
      </c>
      <c r="M31" s="150">
        <f>Finanzplan!M31</f>
        <v>0</v>
      </c>
    </row>
    <row r="32" spans="1:13" s="22" customFormat="1" ht="12.75" customHeight="1" x14ac:dyDescent="0.2">
      <c r="A32" s="323" t="str">
        <f>Finanzplan!A32</f>
        <v>per 31.12.</v>
      </c>
      <c r="B32" s="326"/>
      <c r="C32" s="157"/>
      <c r="D32" s="156" t="str">
        <f>Finanzplan!D32</f>
        <v>Gruppe 293</v>
      </c>
      <c r="E32" s="16" t="str">
        <f>Finanzplan!E32</f>
        <v>Vorfinanzierungen</v>
      </c>
      <c r="F32" s="23"/>
      <c r="G32" s="148" t="str">
        <f>Finanzplan!G32</f>
        <v>M</v>
      </c>
      <c r="H32" s="150">
        <f>Finanzplan!H32</f>
        <v>0</v>
      </c>
      <c r="I32" s="150">
        <f>Finanzplan!I32</f>
        <v>0</v>
      </c>
      <c r="J32" s="150">
        <f>Finanzplan!J32</f>
        <v>0</v>
      </c>
      <c r="K32" s="150">
        <f>Finanzplan!K32</f>
        <v>0</v>
      </c>
      <c r="L32" s="150">
        <f>Finanzplan!L32</f>
        <v>0</v>
      </c>
      <c r="M32" s="150">
        <f>Finanzplan!M32</f>
        <v>0</v>
      </c>
    </row>
    <row r="33" spans="1:13" s="22" customFormat="1" ht="12.75" customHeight="1" x14ac:dyDescent="0.2">
      <c r="A33" s="323" t="str">
        <f>Finanzplan!A33</f>
        <v>per 31.12.</v>
      </c>
      <c r="B33" s="326"/>
      <c r="C33" s="157"/>
      <c r="D33" s="156" t="str">
        <f>Finanzplan!D33</f>
        <v>Gruppe 296</v>
      </c>
      <c r="E33" s="16" t="str">
        <f>Finanzplan!E33</f>
        <v>Neubewertungsreserve Finanzanlagen</v>
      </c>
      <c r="F33" s="23"/>
      <c r="G33" s="148" t="str">
        <f>Finanzplan!G33</f>
        <v>M</v>
      </c>
      <c r="H33" s="150">
        <f>Finanzplan!H33</f>
        <v>0</v>
      </c>
      <c r="I33" s="150">
        <f>Finanzplan!I33</f>
        <v>0</v>
      </c>
      <c r="J33" s="150">
        <f>Finanzplan!J33</f>
        <v>0</v>
      </c>
      <c r="K33" s="150">
        <f>Finanzplan!K33</f>
        <v>0</v>
      </c>
      <c r="L33" s="150">
        <f>Finanzplan!L33</f>
        <v>0</v>
      </c>
      <c r="M33" s="150">
        <f>Finanzplan!M33</f>
        <v>0</v>
      </c>
    </row>
    <row r="34" spans="1:13" s="22" customFormat="1" ht="12.75" customHeight="1" x14ac:dyDescent="0.2">
      <c r="A34" s="323" t="str">
        <f>Finanzplan!A34</f>
        <v>per 31.12.</v>
      </c>
      <c r="B34" s="326"/>
      <c r="C34" s="25"/>
      <c r="D34" s="156" t="str">
        <f>Finanzplan!D34</f>
        <v>Konto 2980</v>
      </c>
      <c r="E34" s="16" t="str">
        <f>Finanzplan!E34</f>
        <v xml:space="preserve">Übriges Eigenkapital </v>
      </c>
      <c r="F34" s="23"/>
      <c r="G34" s="148" t="str">
        <f>Finanzplan!G34</f>
        <v>M</v>
      </c>
      <c r="H34" s="150">
        <f>Finanzplan!H34</f>
        <v>0</v>
      </c>
      <c r="I34" s="190">
        <f>Finanzplan!I34</f>
        <v>0</v>
      </c>
      <c r="J34" s="190">
        <f>Finanzplan!J34</f>
        <v>0</v>
      </c>
      <c r="K34" s="190">
        <f>Finanzplan!K34</f>
        <v>0</v>
      </c>
      <c r="L34" s="190">
        <f>Finanzplan!L34</f>
        <v>0</v>
      </c>
      <c r="M34" s="190">
        <f>Finanzplan!M34</f>
        <v>0</v>
      </c>
    </row>
    <row r="35" spans="1:13" s="22" customFormat="1" ht="12.75" customHeight="1" x14ac:dyDescent="0.2">
      <c r="A35" s="323" t="str">
        <f>Finanzplan!A35</f>
        <v>per 31.12.</v>
      </c>
      <c r="B35" s="326"/>
      <c r="C35" s="157"/>
      <c r="D35" s="156" t="str">
        <f>Finanzplan!D35</f>
        <v>Konto 2990</v>
      </c>
      <c r="E35" s="16" t="str">
        <f>Finanzplan!E35</f>
        <v>Jahresergebnis</v>
      </c>
      <c r="F35" s="23"/>
      <c r="G35" s="148" t="str">
        <f>Finanzplan!G35</f>
        <v>A</v>
      </c>
      <c r="H35" s="190">
        <f>Finanzplan!H35</f>
        <v>0</v>
      </c>
      <c r="I35" s="190">
        <f>Finanzplan!I35</f>
        <v>0</v>
      </c>
      <c r="J35" s="190">
        <f>Finanzplan!J35</f>
        <v>0</v>
      </c>
      <c r="K35" s="190">
        <f>Finanzplan!K35</f>
        <v>0</v>
      </c>
      <c r="L35" s="190">
        <f>Finanzplan!L35</f>
        <v>0</v>
      </c>
      <c r="M35" s="190">
        <f>Finanzplan!M35</f>
        <v>0</v>
      </c>
    </row>
    <row r="36" spans="1:13" s="22" customFormat="1" ht="6" customHeight="1" x14ac:dyDescent="0.2">
      <c r="A36" s="323"/>
      <c r="B36" s="326"/>
      <c r="C36" s="157"/>
      <c r="D36" s="1"/>
      <c r="E36" s="16"/>
      <c r="F36" s="23"/>
      <c r="G36" s="141"/>
      <c r="H36" s="76"/>
      <c r="I36" s="76"/>
      <c r="J36" s="76"/>
      <c r="K36" s="142"/>
      <c r="L36" s="142"/>
      <c r="M36" s="142"/>
    </row>
    <row r="37" spans="1:13" s="22" customFormat="1" ht="12.75" customHeight="1" x14ac:dyDescent="0.2">
      <c r="A37" s="323"/>
      <c r="B37" s="326"/>
      <c r="C37" s="157"/>
      <c r="D37" s="156" t="str">
        <f>Finanzplan!D37</f>
        <v>(Brutto)</v>
      </c>
      <c r="E37" s="16" t="str">
        <f>Finanzplan!E37</f>
        <v>Investitionen (Brutto-Ausgaben)</v>
      </c>
      <c r="F37" s="23"/>
      <c r="G37" s="24" t="str">
        <f>Finanzplan!G37</f>
        <v>M</v>
      </c>
      <c r="H37" s="245">
        <f>Finanzplan!H37</f>
        <v>0</v>
      </c>
      <c r="I37" s="245">
        <f>Finanzplan!I37</f>
        <v>0</v>
      </c>
      <c r="J37" s="245">
        <f>Finanzplan!J37</f>
        <v>0</v>
      </c>
      <c r="K37" s="245">
        <f>Finanzplan!K37</f>
        <v>0</v>
      </c>
      <c r="L37" s="245">
        <f>Finanzplan!L37</f>
        <v>0</v>
      </c>
      <c r="M37" s="245">
        <f>Finanzplan!M37</f>
        <v>0</v>
      </c>
    </row>
    <row r="38" spans="1:13" s="22" customFormat="1" ht="6" customHeight="1" thickBot="1" x14ac:dyDescent="0.25">
      <c r="A38" s="323"/>
      <c r="B38" s="326"/>
      <c r="C38" s="157"/>
      <c r="D38" s="1"/>
      <c r="E38" s="164"/>
      <c r="F38" s="23"/>
      <c r="G38" s="24"/>
      <c r="H38" s="76"/>
      <c r="I38" s="76"/>
      <c r="J38" s="76"/>
      <c r="K38" s="142"/>
      <c r="L38" s="142"/>
      <c r="M38" s="142"/>
    </row>
    <row r="39" spans="1:13" s="22" customFormat="1" ht="9.75" customHeight="1" x14ac:dyDescent="0.2">
      <c r="A39" s="162"/>
      <c r="B39" s="162"/>
      <c r="C39" s="162"/>
      <c r="D39" s="159"/>
      <c r="E39" s="52"/>
      <c r="F39" s="36"/>
      <c r="G39" s="37"/>
      <c r="H39" s="65"/>
      <c r="I39" s="3"/>
      <c r="J39" s="65"/>
      <c r="K39" s="65"/>
      <c r="L39" s="65"/>
      <c r="M39" s="65"/>
    </row>
    <row r="40" spans="1:13" s="40" customFormat="1" ht="12.75" customHeight="1" x14ac:dyDescent="0.2">
      <c r="A40" s="111"/>
      <c r="B40" s="111"/>
      <c r="C40" s="166"/>
      <c r="D40" s="112" t="str">
        <f>Finanzplan!D40</f>
        <v>Aufwand</v>
      </c>
      <c r="E40" s="113"/>
      <c r="F40" s="38"/>
      <c r="G40" s="39"/>
      <c r="H40" s="62">
        <f>Finanzplan!H40</f>
        <v>0</v>
      </c>
      <c r="I40" s="82">
        <f>Finanzplan!I40</f>
        <v>0</v>
      </c>
      <c r="J40" s="4">
        <f>Finanzplan!J40</f>
        <v>0</v>
      </c>
      <c r="K40" s="4">
        <f>Finanzplan!K40</f>
        <v>0</v>
      </c>
      <c r="L40" s="4">
        <f>Finanzplan!L40</f>
        <v>0</v>
      </c>
      <c r="M40" s="4">
        <f>Finanzplan!M40</f>
        <v>0</v>
      </c>
    </row>
    <row r="41" spans="1:13" s="40" customFormat="1" ht="12.75" customHeight="1" x14ac:dyDescent="0.2">
      <c r="A41" s="114">
        <f>Finanzplan!A41</f>
        <v>30</v>
      </c>
      <c r="B41" s="114"/>
      <c r="C41" s="167"/>
      <c r="D41" s="115" t="str">
        <f>Finanzplan!D41</f>
        <v>Personalaufwand</v>
      </c>
      <c r="E41" s="116"/>
      <c r="F41" s="38"/>
      <c r="G41" s="39"/>
      <c r="H41" s="62">
        <f>Finanzplan!H41</f>
        <v>0</v>
      </c>
      <c r="I41" s="82">
        <f>Finanzplan!I41</f>
        <v>0</v>
      </c>
      <c r="J41" s="4">
        <f>Finanzplan!J41</f>
        <v>0</v>
      </c>
      <c r="K41" s="4">
        <f>Finanzplan!K41</f>
        <v>0</v>
      </c>
      <c r="L41" s="4">
        <f>Finanzplan!L41</f>
        <v>0</v>
      </c>
      <c r="M41" s="4">
        <f>Finanzplan!M41</f>
        <v>0</v>
      </c>
    </row>
    <row r="42" spans="1:13" s="40" customFormat="1" ht="12.75" customHeight="1" x14ac:dyDescent="0.2">
      <c r="A42" s="117"/>
      <c r="B42" s="117">
        <v>300</v>
      </c>
      <c r="C42" s="168"/>
      <c r="D42" s="118" t="str">
        <f>Finanzplan!D42</f>
        <v>Tag- und Sitzungsgelder</v>
      </c>
      <c r="E42" s="119"/>
      <c r="F42" s="81"/>
      <c r="G42" s="39"/>
      <c r="H42" s="83">
        <f>Finanzplan!H42</f>
        <v>0</v>
      </c>
      <c r="I42" s="80">
        <f>Finanzplan!I42</f>
        <v>0</v>
      </c>
      <c r="J42" s="5">
        <f>Finanzplan!J42</f>
        <v>0</v>
      </c>
      <c r="K42" s="5">
        <f>Finanzplan!K42</f>
        <v>0</v>
      </c>
      <c r="L42" s="5">
        <f>Finanzplan!L42</f>
        <v>0</v>
      </c>
      <c r="M42" s="5">
        <f>Finanzplan!M42</f>
        <v>0</v>
      </c>
    </row>
    <row r="43" spans="1:13" s="40" customFormat="1" ht="12.75" customHeight="1" x14ac:dyDescent="0.2">
      <c r="A43" s="117"/>
      <c r="B43" s="117">
        <v>301</v>
      </c>
      <c r="C43" s="168"/>
      <c r="D43" s="118" t="str">
        <f>Finanzplan!D45</f>
        <v>Löhne</v>
      </c>
      <c r="E43" s="119"/>
      <c r="F43" s="38"/>
      <c r="G43" s="39"/>
      <c r="H43" s="62">
        <f>Finanzplan!H45</f>
        <v>0</v>
      </c>
      <c r="I43" s="82">
        <f>Finanzplan!I45</f>
        <v>0</v>
      </c>
      <c r="J43" s="4">
        <f>Finanzplan!J45</f>
        <v>0</v>
      </c>
      <c r="K43" s="4">
        <f>Finanzplan!K45</f>
        <v>0</v>
      </c>
      <c r="L43" s="4">
        <f>Finanzplan!L45</f>
        <v>0</v>
      </c>
      <c r="M43" s="4">
        <f>Finanzplan!M45</f>
        <v>0</v>
      </c>
    </row>
    <row r="44" spans="1:13" s="40" customFormat="1" ht="12.75" customHeight="1" x14ac:dyDescent="0.2">
      <c r="A44" s="117"/>
      <c r="B44" s="117">
        <v>303</v>
      </c>
      <c r="C44" s="168"/>
      <c r="D44" s="118" t="str">
        <f>Finanzplan!D49</f>
        <v>Temporäre Arbeitskräfte</v>
      </c>
      <c r="E44" s="119"/>
      <c r="F44" s="38"/>
      <c r="G44" s="39"/>
      <c r="H44" s="62">
        <f>Finanzplan!H49</f>
        <v>0</v>
      </c>
      <c r="I44" s="82">
        <f>Finanzplan!I49</f>
        <v>0</v>
      </c>
      <c r="J44" s="4">
        <f>Finanzplan!J49</f>
        <v>0</v>
      </c>
      <c r="K44" s="4">
        <f>Finanzplan!K49</f>
        <v>0</v>
      </c>
      <c r="L44" s="4">
        <f>Finanzplan!L49</f>
        <v>0</v>
      </c>
      <c r="M44" s="4">
        <f>Finanzplan!M49</f>
        <v>0</v>
      </c>
    </row>
    <row r="45" spans="1:13" s="40" customFormat="1" ht="12.75" customHeight="1" x14ac:dyDescent="0.2">
      <c r="A45" s="117"/>
      <c r="B45" s="117">
        <v>304</v>
      </c>
      <c r="C45" s="168"/>
      <c r="D45" s="118" t="str">
        <f>Finanzplan!D52</f>
        <v>Zulagen</v>
      </c>
      <c r="E45" s="119"/>
      <c r="F45" s="38"/>
      <c r="G45" s="39"/>
      <c r="H45" s="62">
        <f>Finanzplan!H52</f>
        <v>0</v>
      </c>
      <c r="I45" s="82">
        <f>Finanzplan!I52</f>
        <v>0</v>
      </c>
      <c r="J45" s="4">
        <f>Finanzplan!J52</f>
        <v>0</v>
      </c>
      <c r="K45" s="4">
        <f>Finanzplan!K52</f>
        <v>0</v>
      </c>
      <c r="L45" s="4">
        <f>Finanzplan!L52</f>
        <v>0</v>
      </c>
      <c r="M45" s="4">
        <f>Finanzplan!M52</f>
        <v>0</v>
      </c>
    </row>
    <row r="46" spans="1:13" s="40" customFormat="1" ht="12.75" customHeight="1" x14ac:dyDescent="0.2">
      <c r="A46" s="117"/>
      <c r="B46" s="117">
        <v>305</v>
      </c>
      <c r="C46" s="168"/>
      <c r="D46" s="118" t="str">
        <f>Finanzplan!D57</f>
        <v>Arbeitgeberbeiträge</v>
      </c>
      <c r="E46" s="119"/>
      <c r="F46" s="81"/>
      <c r="G46" s="39"/>
      <c r="H46" s="62">
        <f>Finanzplan!H57</f>
        <v>0</v>
      </c>
      <c r="I46" s="82">
        <f>Finanzplan!I57</f>
        <v>0</v>
      </c>
      <c r="J46" s="4">
        <f>Finanzplan!J57</f>
        <v>0</v>
      </c>
      <c r="K46" s="4">
        <f>Finanzplan!K57</f>
        <v>0</v>
      </c>
      <c r="L46" s="4">
        <f>Finanzplan!L57</f>
        <v>0</v>
      </c>
      <c r="M46" s="4">
        <f>Finanzplan!M57</f>
        <v>0</v>
      </c>
    </row>
    <row r="47" spans="1:13" s="40" customFormat="1" ht="12.75" customHeight="1" x14ac:dyDescent="0.2">
      <c r="A47" s="117"/>
      <c r="B47" s="117">
        <v>306</v>
      </c>
      <c r="C47" s="168"/>
      <c r="D47" s="118" t="str">
        <f>Finanzplan!D63</f>
        <v>Arbeitgeberleistungen</v>
      </c>
      <c r="E47" s="119"/>
      <c r="F47" s="38"/>
      <c r="G47" s="39"/>
      <c r="H47" s="62">
        <f>Finanzplan!H63</f>
        <v>0</v>
      </c>
      <c r="I47" s="82">
        <f>Finanzplan!I63</f>
        <v>0</v>
      </c>
      <c r="J47" s="4">
        <f>Finanzplan!J63</f>
        <v>0</v>
      </c>
      <c r="K47" s="4">
        <f>Finanzplan!K63</f>
        <v>0</v>
      </c>
      <c r="L47" s="4">
        <f>Finanzplan!L63</f>
        <v>0</v>
      </c>
      <c r="M47" s="4">
        <f>Finanzplan!M63</f>
        <v>0</v>
      </c>
    </row>
    <row r="48" spans="1:13" s="40" customFormat="1" ht="12.75" customHeight="1" x14ac:dyDescent="0.2">
      <c r="A48" s="117"/>
      <c r="B48" s="117">
        <v>309</v>
      </c>
      <c r="C48" s="168"/>
      <c r="D48" s="118" t="str">
        <f>Finanzplan!D66</f>
        <v>Übriger Personalaufwand</v>
      </c>
      <c r="E48" s="119"/>
      <c r="F48" s="81"/>
      <c r="G48" s="43"/>
      <c r="H48" s="62">
        <f>Finanzplan!H66</f>
        <v>0</v>
      </c>
      <c r="I48" s="82">
        <f>Finanzplan!I66</f>
        <v>0</v>
      </c>
      <c r="J48" s="4">
        <f>Finanzplan!J66</f>
        <v>0</v>
      </c>
      <c r="K48" s="4">
        <f>Finanzplan!K66</f>
        <v>0</v>
      </c>
      <c r="L48" s="4">
        <f>Finanzplan!L66</f>
        <v>0</v>
      </c>
      <c r="M48" s="4">
        <f>Finanzplan!M66</f>
        <v>0</v>
      </c>
    </row>
    <row r="49" spans="1:13" s="40" customFormat="1" ht="12.75" customHeight="1" x14ac:dyDescent="0.2">
      <c r="A49" s="114">
        <f>Finanzplan!A71</f>
        <v>31</v>
      </c>
      <c r="B49" s="114"/>
      <c r="C49" s="167"/>
      <c r="D49" s="115" t="str">
        <f>Finanzplan!D71</f>
        <v>Sach- und übriger Betriebsaufwand</v>
      </c>
      <c r="E49" s="116"/>
      <c r="F49" s="38"/>
      <c r="G49" s="39"/>
      <c r="H49" s="62">
        <f>Finanzplan!H71</f>
        <v>0</v>
      </c>
      <c r="I49" s="82">
        <f>Finanzplan!I71</f>
        <v>0</v>
      </c>
      <c r="J49" s="4">
        <f>Finanzplan!J71</f>
        <v>0</v>
      </c>
      <c r="K49" s="4">
        <f>Finanzplan!K71</f>
        <v>0</v>
      </c>
      <c r="L49" s="4">
        <f>Finanzplan!L71</f>
        <v>0</v>
      </c>
      <c r="M49" s="4">
        <f>Finanzplan!M71</f>
        <v>0</v>
      </c>
    </row>
    <row r="50" spans="1:13" s="40" customFormat="1" ht="12.75" customHeight="1" x14ac:dyDescent="0.2">
      <c r="A50" s="117"/>
      <c r="B50" s="117">
        <v>310</v>
      </c>
      <c r="C50" s="168"/>
      <c r="D50" s="118" t="str">
        <f>Finanzplan!D72</f>
        <v>Material und Warenaufwand</v>
      </c>
      <c r="E50" s="119"/>
      <c r="F50" s="81"/>
      <c r="G50" s="43"/>
      <c r="H50" s="62">
        <f>Finanzplan!H72</f>
        <v>0</v>
      </c>
      <c r="I50" s="82">
        <f>Finanzplan!I72</f>
        <v>0</v>
      </c>
      <c r="J50" s="4">
        <f>Finanzplan!J72</f>
        <v>0</v>
      </c>
      <c r="K50" s="4">
        <f>Finanzplan!K72</f>
        <v>0</v>
      </c>
      <c r="L50" s="4">
        <f>Finanzplan!L72</f>
        <v>0</v>
      </c>
      <c r="M50" s="4">
        <f>Finanzplan!M72</f>
        <v>0</v>
      </c>
    </row>
    <row r="51" spans="1:13" s="40" customFormat="1" ht="12.75" customHeight="1" x14ac:dyDescent="0.2">
      <c r="A51" s="117"/>
      <c r="B51" s="117">
        <v>311</v>
      </c>
      <c r="C51" s="168"/>
      <c r="D51" s="118" t="str">
        <f>Finanzplan!D81</f>
        <v>Nicht aktivierbare Anlagen</v>
      </c>
      <c r="E51" s="119"/>
      <c r="F51" s="38"/>
      <c r="G51" s="39"/>
      <c r="H51" s="62">
        <f>Finanzplan!H81</f>
        <v>0</v>
      </c>
      <c r="I51" s="82">
        <f>Finanzplan!I81</f>
        <v>0</v>
      </c>
      <c r="J51" s="4">
        <f>Finanzplan!J81</f>
        <v>0</v>
      </c>
      <c r="K51" s="4">
        <f>Finanzplan!K81</f>
        <v>0</v>
      </c>
      <c r="L51" s="4">
        <f>Finanzplan!L81</f>
        <v>0</v>
      </c>
      <c r="M51" s="4">
        <f>Finanzplan!M81</f>
        <v>0</v>
      </c>
    </row>
    <row r="52" spans="1:13" s="40" customFormat="1" ht="12.75" customHeight="1" x14ac:dyDescent="0.2">
      <c r="A52" s="117"/>
      <c r="B52" s="117">
        <v>312</v>
      </c>
      <c r="C52" s="168"/>
      <c r="D52" s="118" t="str">
        <f>Finanzplan!D86</f>
        <v>Ver- und Entsorgung Liegenschaften VV</v>
      </c>
      <c r="E52" s="119"/>
      <c r="F52" s="38"/>
      <c r="G52" s="39"/>
      <c r="H52" s="62">
        <f>Finanzplan!H86</f>
        <v>0</v>
      </c>
      <c r="I52" s="82">
        <f>Finanzplan!I86</f>
        <v>0</v>
      </c>
      <c r="J52" s="4">
        <f>Finanzplan!J86</f>
        <v>0</v>
      </c>
      <c r="K52" s="4">
        <f>Finanzplan!K86</f>
        <v>0</v>
      </c>
      <c r="L52" s="4">
        <f>Finanzplan!L86</f>
        <v>0</v>
      </c>
      <c r="M52" s="4">
        <f>Finanzplan!M86</f>
        <v>0</v>
      </c>
    </row>
    <row r="53" spans="1:13" s="42" customFormat="1" ht="12.75" customHeight="1" x14ac:dyDescent="0.2">
      <c r="A53" s="117"/>
      <c r="B53" s="117">
        <v>313</v>
      </c>
      <c r="C53" s="168"/>
      <c r="D53" s="118" t="str">
        <f>Finanzplan!D89</f>
        <v>Dienstleistungen und Honorare</v>
      </c>
      <c r="E53" s="119"/>
      <c r="F53" s="45"/>
      <c r="G53" s="41"/>
      <c r="H53" s="62">
        <f>Finanzplan!H89</f>
        <v>0</v>
      </c>
      <c r="I53" s="82">
        <f>Finanzplan!I89</f>
        <v>0</v>
      </c>
      <c r="J53" s="4">
        <f>Finanzplan!J89</f>
        <v>0</v>
      </c>
      <c r="K53" s="4">
        <f>Finanzplan!K89</f>
        <v>0</v>
      </c>
      <c r="L53" s="4">
        <f>Finanzplan!L89</f>
        <v>0</v>
      </c>
      <c r="M53" s="4">
        <f>Finanzplan!M89</f>
        <v>0</v>
      </c>
    </row>
    <row r="54" spans="1:13" s="40" customFormat="1" ht="12.75" customHeight="1" x14ac:dyDescent="0.2">
      <c r="A54" s="117"/>
      <c r="B54" s="117">
        <v>314</v>
      </c>
      <c r="C54" s="168"/>
      <c r="D54" s="118" t="str">
        <f>Finanzplan!D98</f>
        <v>Baulicher und betrieblicher Unterhalt</v>
      </c>
      <c r="E54" s="119"/>
      <c r="F54" s="38"/>
      <c r="G54" s="39"/>
      <c r="H54" s="62">
        <f>Finanzplan!H98</f>
        <v>0</v>
      </c>
      <c r="I54" s="82">
        <f>Finanzplan!I98</f>
        <v>0</v>
      </c>
      <c r="J54" s="4">
        <f>Finanzplan!J98</f>
        <v>0</v>
      </c>
      <c r="K54" s="4">
        <f>Finanzplan!K98</f>
        <v>0</v>
      </c>
      <c r="L54" s="4">
        <f>Finanzplan!L98</f>
        <v>0</v>
      </c>
      <c r="M54" s="4">
        <f>Finanzplan!M98</f>
        <v>0</v>
      </c>
    </row>
    <row r="55" spans="1:13" s="40" customFormat="1" ht="12.75" customHeight="1" x14ac:dyDescent="0.2">
      <c r="A55" s="117"/>
      <c r="B55" s="117">
        <v>315</v>
      </c>
      <c r="C55" s="168"/>
      <c r="D55" s="118" t="str">
        <f>Finanzplan!D104</f>
        <v>Unterhalt Mobilien und immaterielle Anlagen</v>
      </c>
      <c r="E55" s="119"/>
      <c r="F55" s="38"/>
      <c r="G55" s="39"/>
      <c r="H55" s="62">
        <f>Finanzplan!H104</f>
        <v>0</v>
      </c>
      <c r="I55" s="82">
        <f>Finanzplan!I104</f>
        <v>0</v>
      </c>
      <c r="J55" s="4">
        <f>Finanzplan!J104</f>
        <v>0</v>
      </c>
      <c r="K55" s="4">
        <f>Finanzplan!K104</f>
        <v>0</v>
      </c>
      <c r="L55" s="4">
        <f>Finanzplan!L104</f>
        <v>0</v>
      </c>
      <c r="M55" s="4">
        <f>Finanzplan!M104</f>
        <v>0</v>
      </c>
    </row>
    <row r="56" spans="1:13" s="40" customFormat="1" ht="12.75" customHeight="1" x14ac:dyDescent="0.2">
      <c r="A56" s="117"/>
      <c r="B56" s="117">
        <v>316</v>
      </c>
      <c r="C56" s="168"/>
      <c r="D56" s="118" t="str">
        <f>Finanzplan!D111</f>
        <v>Mieten, Leasing, Pachten, Benützungsgebühren</v>
      </c>
      <c r="E56" s="119"/>
      <c r="F56" s="38"/>
      <c r="G56" s="39"/>
      <c r="H56" s="62">
        <f>Finanzplan!H111</f>
        <v>0</v>
      </c>
      <c r="I56" s="82">
        <f>Finanzplan!I111</f>
        <v>0</v>
      </c>
      <c r="J56" s="4">
        <f>Finanzplan!J111</f>
        <v>0</v>
      </c>
      <c r="K56" s="4">
        <f>Finanzplan!K111</f>
        <v>0</v>
      </c>
      <c r="L56" s="4">
        <f>Finanzplan!L111</f>
        <v>0</v>
      </c>
      <c r="M56" s="4">
        <f>Finanzplan!M111</f>
        <v>0</v>
      </c>
    </row>
    <row r="57" spans="1:13" s="40" customFormat="1" ht="12.75" customHeight="1" x14ac:dyDescent="0.2">
      <c r="A57" s="117"/>
      <c r="B57" s="117">
        <v>317</v>
      </c>
      <c r="C57" s="168"/>
      <c r="D57" s="118" t="str">
        <f>Finanzplan!D117</f>
        <v>Spesenentschädigungen</v>
      </c>
      <c r="E57" s="119"/>
      <c r="F57" s="38"/>
      <c r="G57" s="39"/>
      <c r="H57" s="62">
        <f>Finanzplan!H117</f>
        <v>0</v>
      </c>
      <c r="I57" s="82">
        <f>Finanzplan!I117</f>
        <v>0</v>
      </c>
      <c r="J57" s="4">
        <f>Finanzplan!J117</f>
        <v>0</v>
      </c>
      <c r="K57" s="4">
        <f>Finanzplan!K117</f>
        <v>0</v>
      </c>
      <c r="L57" s="4">
        <f>Finanzplan!L117</f>
        <v>0</v>
      </c>
      <c r="M57" s="4">
        <f>Finanzplan!M117</f>
        <v>0</v>
      </c>
    </row>
    <row r="58" spans="1:13" s="40" customFormat="1" ht="12.75" customHeight="1" x14ac:dyDescent="0.2">
      <c r="A58" s="117"/>
      <c r="B58" s="117">
        <v>318</v>
      </c>
      <c r="C58" s="168"/>
      <c r="D58" s="118" t="str">
        <f>Finanzplan!D121</f>
        <v>Wertberichtigungen auf Forderungen</v>
      </c>
      <c r="E58" s="119"/>
      <c r="F58" s="38"/>
      <c r="G58" s="39"/>
      <c r="H58" s="62">
        <f>Finanzplan!H121</f>
        <v>0</v>
      </c>
      <c r="I58" s="82">
        <f>Finanzplan!I121</f>
        <v>0</v>
      </c>
      <c r="J58" s="4">
        <f>Finanzplan!J121</f>
        <v>0</v>
      </c>
      <c r="K58" s="4">
        <f>Finanzplan!K121</f>
        <v>0</v>
      </c>
      <c r="L58" s="4">
        <f>Finanzplan!L121</f>
        <v>0</v>
      </c>
      <c r="M58" s="4">
        <f>Finanzplan!M121</f>
        <v>0</v>
      </c>
    </row>
    <row r="59" spans="1:13" s="125" customFormat="1" ht="12.75" customHeight="1" x14ac:dyDescent="0.2">
      <c r="A59" s="117"/>
      <c r="B59" s="117">
        <v>319</v>
      </c>
      <c r="C59" s="168"/>
      <c r="D59" s="118" t="str">
        <f>Finanzplan!D125</f>
        <v>Verschiedener Betriebsaufwand</v>
      </c>
      <c r="E59" s="119"/>
      <c r="F59" s="124"/>
      <c r="G59" s="122"/>
      <c r="H59" s="62">
        <f>Finanzplan!H125</f>
        <v>0</v>
      </c>
      <c r="I59" s="82">
        <f>Finanzplan!I125</f>
        <v>0</v>
      </c>
      <c r="J59" s="4">
        <f>Finanzplan!J125</f>
        <v>0</v>
      </c>
      <c r="K59" s="4">
        <f>Finanzplan!K125</f>
        <v>0</v>
      </c>
      <c r="L59" s="4">
        <f>Finanzplan!L125</f>
        <v>0</v>
      </c>
      <c r="M59" s="4">
        <f>Finanzplan!M125</f>
        <v>0</v>
      </c>
    </row>
    <row r="60" spans="1:13" s="125" customFormat="1" ht="12.75" customHeight="1" x14ac:dyDescent="0.2">
      <c r="A60" s="114">
        <f>Finanzplan!A130</f>
        <v>33</v>
      </c>
      <c r="B60" s="114"/>
      <c r="C60" s="167"/>
      <c r="D60" s="115" t="str">
        <f>Finanzplan!D130</f>
        <v>Abschreibungen Verwaltungsvermögen</v>
      </c>
      <c r="E60" s="116"/>
      <c r="F60" s="124"/>
      <c r="G60" s="122"/>
      <c r="H60" s="126">
        <f>Finanzplan!H130</f>
        <v>0</v>
      </c>
      <c r="I60" s="127">
        <f>Finanzplan!I130</f>
        <v>0</v>
      </c>
      <c r="J60" s="128">
        <f>Finanzplan!J130</f>
        <v>0</v>
      </c>
      <c r="K60" s="128">
        <f>Finanzplan!K130</f>
        <v>0</v>
      </c>
      <c r="L60" s="128">
        <f>Finanzplan!L130</f>
        <v>0</v>
      </c>
      <c r="M60" s="128">
        <f>Finanzplan!M130</f>
        <v>0</v>
      </c>
    </row>
    <row r="61" spans="1:13" s="125" customFormat="1" ht="12.75" customHeight="1" x14ac:dyDescent="0.2">
      <c r="A61" s="117"/>
      <c r="B61" s="117">
        <v>330</v>
      </c>
      <c r="C61" s="168"/>
      <c r="D61" s="118" t="str">
        <f>Finanzplan!D131</f>
        <v>Sachanlagen VV</v>
      </c>
      <c r="E61" s="119"/>
      <c r="F61" s="124"/>
      <c r="G61" s="122"/>
      <c r="H61" s="62">
        <f>Finanzplan!H131</f>
        <v>0</v>
      </c>
      <c r="I61" s="82">
        <f>Finanzplan!I131</f>
        <v>0</v>
      </c>
      <c r="J61" s="4">
        <f>Finanzplan!J131</f>
        <v>0</v>
      </c>
      <c r="K61" s="4">
        <f>Finanzplan!K131</f>
        <v>0</v>
      </c>
      <c r="L61" s="4">
        <f>Finanzplan!L131</f>
        <v>0</v>
      </c>
      <c r="M61" s="4">
        <f>Finanzplan!M131</f>
        <v>0</v>
      </c>
    </row>
    <row r="62" spans="1:13" s="125" customFormat="1" ht="12.75" customHeight="1" x14ac:dyDescent="0.2">
      <c r="A62" s="117"/>
      <c r="B62" s="117">
        <v>332</v>
      </c>
      <c r="C62" s="168"/>
      <c r="D62" s="118" t="str">
        <f>Finanzplan!D134</f>
        <v>Abschreibungen immaterielle Anlagen</v>
      </c>
      <c r="E62" s="119"/>
      <c r="F62" s="124"/>
      <c r="G62" s="122"/>
      <c r="H62" s="62">
        <f>Finanzplan!H134</f>
        <v>0</v>
      </c>
      <c r="I62" s="82">
        <f>Finanzplan!I134</f>
        <v>0</v>
      </c>
      <c r="J62" s="4">
        <f>Finanzplan!J134</f>
        <v>0</v>
      </c>
      <c r="K62" s="4">
        <f>Finanzplan!K134</f>
        <v>0</v>
      </c>
      <c r="L62" s="4">
        <f>Finanzplan!L134</f>
        <v>0</v>
      </c>
      <c r="M62" s="4">
        <f>Finanzplan!M134</f>
        <v>0</v>
      </c>
    </row>
    <row r="63" spans="1:13" s="125" customFormat="1" ht="12.75" customHeight="1" x14ac:dyDescent="0.2">
      <c r="A63" s="114">
        <f>Finanzplan!A137</f>
        <v>34</v>
      </c>
      <c r="B63" s="114"/>
      <c r="C63" s="167"/>
      <c r="D63" s="115" t="str">
        <f>Finanzplan!D137</f>
        <v>Finanzaufwand</v>
      </c>
      <c r="E63" s="116"/>
      <c r="F63" s="124"/>
      <c r="G63" s="122"/>
      <c r="H63" s="126">
        <f>Finanzplan!H137</f>
        <v>0</v>
      </c>
      <c r="I63" s="127">
        <f>Finanzplan!I137</f>
        <v>0</v>
      </c>
      <c r="J63" s="128">
        <f>Finanzplan!J137</f>
        <v>0</v>
      </c>
      <c r="K63" s="128">
        <f>Finanzplan!K137</f>
        <v>0</v>
      </c>
      <c r="L63" s="128">
        <f>Finanzplan!L137</f>
        <v>0</v>
      </c>
      <c r="M63" s="128">
        <f>Finanzplan!M137</f>
        <v>0</v>
      </c>
    </row>
    <row r="64" spans="1:13" s="125" customFormat="1" ht="12.75" customHeight="1" x14ac:dyDescent="0.2">
      <c r="A64" s="117"/>
      <c r="B64" s="117">
        <v>340</v>
      </c>
      <c r="C64" s="168"/>
      <c r="D64" s="118" t="str">
        <f>Finanzplan!D138</f>
        <v>Zinsaufwand</v>
      </c>
      <c r="E64" s="119"/>
      <c r="F64" s="124"/>
      <c r="G64" s="122"/>
      <c r="H64" s="62">
        <f>Finanzplan!H138</f>
        <v>0</v>
      </c>
      <c r="I64" s="82">
        <f>Finanzplan!I138</f>
        <v>0</v>
      </c>
      <c r="J64" s="4">
        <f>Finanzplan!J138</f>
        <v>0</v>
      </c>
      <c r="K64" s="4">
        <f>Finanzplan!K138</f>
        <v>0</v>
      </c>
      <c r="L64" s="4">
        <f>Finanzplan!L138</f>
        <v>0</v>
      </c>
      <c r="M64" s="4">
        <f>Finanzplan!M138</f>
        <v>0</v>
      </c>
    </row>
    <row r="65" spans="1:13" s="125" customFormat="1" ht="12.75" customHeight="1" x14ac:dyDescent="0.2">
      <c r="A65" s="117"/>
      <c r="B65" s="117">
        <v>341</v>
      </c>
      <c r="C65" s="168"/>
      <c r="D65" s="118" t="str">
        <f>Finanzplan!D143</f>
        <v>Realisierte Kursverluste</v>
      </c>
      <c r="E65" s="119"/>
      <c r="F65" s="124"/>
      <c r="G65" s="122"/>
      <c r="H65" s="62">
        <f>Finanzplan!H143</f>
        <v>0</v>
      </c>
      <c r="I65" s="82">
        <f>Finanzplan!I143</f>
        <v>0</v>
      </c>
      <c r="J65" s="4">
        <f>Finanzplan!J143</f>
        <v>0</v>
      </c>
      <c r="K65" s="4">
        <f>Finanzplan!K143</f>
        <v>0</v>
      </c>
      <c r="L65" s="4">
        <f>Finanzplan!L143</f>
        <v>0</v>
      </c>
      <c r="M65" s="4">
        <f>Finanzplan!M143</f>
        <v>0</v>
      </c>
    </row>
    <row r="66" spans="1:13" s="125" customFormat="1" ht="12.75" customHeight="1" x14ac:dyDescent="0.2">
      <c r="A66" s="117"/>
      <c r="B66" s="117">
        <v>342</v>
      </c>
      <c r="C66" s="168"/>
      <c r="D66" s="118" t="str">
        <f>Finanzplan!D147</f>
        <v>Kapitalbeschaffungs- und verwaltungskosten</v>
      </c>
      <c r="E66" s="119"/>
      <c r="F66" s="124"/>
      <c r="G66" s="122"/>
      <c r="H66" s="62">
        <f>Finanzplan!H147</f>
        <v>0</v>
      </c>
      <c r="I66" s="82">
        <f>Finanzplan!I147</f>
        <v>0</v>
      </c>
      <c r="J66" s="4">
        <f>Finanzplan!J147</f>
        <v>0</v>
      </c>
      <c r="K66" s="4">
        <f>Finanzplan!K147</f>
        <v>0</v>
      </c>
      <c r="L66" s="4">
        <f>Finanzplan!L147</f>
        <v>0</v>
      </c>
      <c r="M66" s="4">
        <f>Finanzplan!M147</f>
        <v>0</v>
      </c>
    </row>
    <row r="67" spans="1:13" s="125" customFormat="1" ht="12.75" customHeight="1" x14ac:dyDescent="0.2">
      <c r="A67" s="117"/>
      <c r="B67" s="117">
        <v>343</v>
      </c>
      <c r="C67" s="168"/>
      <c r="D67" s="118" t="str">
        <f>Finanzplan!D150</f>
        <v>Liegenschaftsaufwand Finanzvermögen</v>
      </c>
      <c r="E67" s="119"/>
      <c r="F67" s="124"/>
      <c r="G67" s="122"/>
      <c r="H67" s="62">
        <f>Finanzplan!H150</f>
        <v>0</v>
      </c>
      <c r="I67" s="82">
        <f>Finanzplan!I150</f>
        <v>0</v>
      </c>
      <c r="J67" s="4">
        <f>Finanzplan!J150</f>
        <v>0</v>
      </c>
      <c r="K67" s="4">
        <f>Finanzplan!K150</f>
        <v>0</v>
      </c>
      <c r="L67" s="4">
        <f>Finanzplan!L150</f>
        <v>0</v>
      </c>
      <c r="M67" s="4">
        <f>Finanzplan!M150</f>
        <v>0</v>
      </c>
    </row>
    <row r="68" spans="1:13" s="125" customFormat="1" ht="12.75" customHeight="1" x14ac:dyDescent="0.2">
      <c r="A68" s="117"/>
      <c r="B68" s="117">
        <v>344</v>
      </c>
      <c r="C68" s="168"/>
      <c r="D68" s="118" t="str">
        <f>Finanzplan!D155</f>
        <v>Wertberichtigung Anlagen FV</v>
      </c>
      <c r="E68" s="119"/>
      <c r="F68" s="124"/>
      <c r="G68" s="122"/>
      <c r="H68" s="62">
        <f>Finanzplan!H155</f>
        <v>0</v>
      </c>
      <c r="I68" s="82">
        <f>Finanzplan!I155</f>
        <v>0</v>
      </c>
      <c r="J68" s="4">
        <f>Finanzplan!J155</f>
        <v>0</v>
      </c>
      <c r="K68" s="4">
        <f>Finanzplan!K155</f>
        <v>0</v>
      </c>
      <c r="L68" s="4">
        <f>Finanzplan!L155</f>
        <v>0</v>
      </c>
      <c r="M68" s="4">
        <f>Finanzplan!M155</f>
        <v>0</v>
      </c>
    </row>
    <row r="69" spans="1:13" s="125" customFormat="1" ht="12.75" customHeight="1" x14ac:dyDescent="0.2">
      <c r="A69" s="117"/>
      <c r="B69" s="117">
        <v>349</v>
      </c>
      <c r="C69" s="168"/>
      <c r="D69" s="118" t="str">
        <f>Finanzplan!D159</f>
        <v>Verschiedener Finanzaufwand</v>
      </c>
      <c r="E69" s="119"/>
      <c r="F69" s="124"/>
      <c r="G69" s="122"/>
      <c r="H69" s="62">
        <f>Finanzplan!H159</f>
        <v>0</v>
      </c>
      <c r="I69" s="82">
        <f>Finanzplan!I159</f>
        <v>0</v>
      </c>
      <c r="J69" s="4">
        <f>Finanzplan!J159</f>
        <v>0</v>
      </c>
      <c r="K69" s="4">
        <f>Finanzplan!K159</f>
        <v>0</v>
      </c>
      <c r="L69" s="4">
        <f>Finanzplan!L159</f>
        <v>0</v>
      </c>
      <c r="M69" s="4">
        <f>Finanzplan!M159</f>
        <v>0</v>
      </c>
    </row>
    <row r="70" spans="1:13" s="125" customFormat="1" ht="12.75" customHeight="1" x14ac:dyDescent="0.2">
      <c r="A70" s="114">
        <f>Finanzplan!A162</f>
        <v>35</v>
      </c>
      <c r="B70" s="114"/>
      <c r="C70" s="167"/>
      <c r="D70" s="115" t="str">
        <f>Finanzplan!D162</f>
        <v>Einlagen in Fonds und Spezialfinanzierungen</v>
      </c>
      <c r="E70" s="116"/>
      <c r="F70" s="124"/>
      <c r="G70" s="122"/>
      <c r="H70" s="126">
        <f>Finanzplan!H162</f>
        <v>0</v>
      </c>
      <c r="I70" s="127">
        <f>Finanzplan!I162</f>
        <v>0</v>
      </c>
      <c r="J70" s="128">
        <f>Finanzplan!J162</f>
        <v>0</v>
      </c>
      <c r="K70" s="128">
        <f>Finanzplan!K162</f>
        <v>0</v>
      </c>
      <c r="L70" s="128">
        <f>Finanzplan!L162</f>
        <v>0</v>
      </c>
      <c r="M70" s="128">
        <f>Finanzplan!M162</f>
        <v>0</v>
      </c>
    </row>
    <row r="71" spans="1:13" s="125" customFormat="1" ht="12.75" customHeight="1" x14ac:dyDescent="0.2">
      <c r="A71" s="117"/>
      <c r="B71" s="117">
        <v>350</v>
      </c>
      <c r="C71" s="168"/>
      <c r="D71" s="118" t="str">
        <f>Finanzplan!D163</f>
        <v>Einlagen  in Fonds und Spezialfin. im Fremdkapital</v>
      </c>
      <c r="E71" s="119"/>
      <c r="F71" s="124"/>
      <c r="G71" s="122"/>
      <c r="H71" s="62">
        <f>Finanzplan!H163</f>
        <v>0</v>
      </c>
      <c r="I71" s="82">
        <f>Finanzplan!I163</f>
        <v>0</v>
      </c>
      <c r="J71" s="4">
        <f>Finanzplan!J163</f>
        <v>0</v>
      </c>
      <c r="K71" s="4">
        <f>Finanzplan!K163</f>
        <v>0</v>
      </c>
      <c r="L71" s="4">
        <f>Finanzplan!L163</f>
        <v>0</v>
      </c>
      <c r="M71" s="4">
        <f>Finanzplan!M163</f>
        <v>0</v>
      </c>
    </row>
    <row r="72" spans="1:13" s="125" customFormat="1" ht="12.75" customHeight="1" x14ac:dyDescent="0.2">
      <c r="A72" s="117"/>
      <c r="B72" s="117">
        <v>351</v>
      </c>
      <c r="C72" s="168"/>
      <c r="D72" s="118" t="str">
        <f>Finanzplan!D168</f>
        <v>Einlagen in Fonds und Spezialfin. im Eigenkapital</v>
      </c>
      <c r="E72" s="119"/>
      <c r="F72" s="124"/>
      <c r="G72" s="122"/>
      <c r="H72" s="62">
        <f>Finanzplan!H168</f>
        <v>0</v>
      </c>
      <c r="I72" s="82">
        <f>Finanzplan!I168</f>
        <v>0</v>
      </c>
      <c r="J72" s="4">
        <f>Finanzplan!J168</f>
        <v>0</v>
      </c>
      <c r="K72" s="4">
        <f>Finanzplan!K168</f>
        <v>0</v>
      </c>
      <c r="L72" s="4">
        <f>Finanzplan!L168</f>
        <v>0</v>
      </c>
      <c r="M72" s="4">
        <f>Finanzplan!M168</f>
        <v>0</v>
      </c>
    </row>
    <row r="73" spans="1:13" s="125" customFormat="1" ht="12.75" customHeight="1" x14ac:dyDescent="0.2">
      <c r="A73" s="114">
        <f>Finanzplan!A172</f>
        <v>36</v>
      </c>
      <c r="B73" s="114"/>
      <c r="C73" s="167"/>
      <c r="D73" s="115" t="str">
        <f>Finanzplan!D172</f>
        <v>Transferaufwand</v>
      </c>
      <c r="E73" s="116"/>
      <c r="F73" s="124"/>
      <c r="G73" s="122"/>
      <c r="H73" s="126">
        <f>Finanzplan!H172</f>
        <v>0</v>
      </c>
      <c r="I73" s="127">
        <f>Finanzplan!I172</f>
        <v>0</v>
      </c>
      <c r="J73" s="128">
        <f>Finanzplan!J172</f>
        <v>0</v>
      </c>
      <c r="K73" s="128">
        <f>Finanzplan!K172</f>
        <v>0</v>
      </c>
      <c r="L73" s="128">
        <f>Finanzplan!L172</f>
        <v>0</v>
      </c>
      <c r="M73" s="128">
        <f>Finanzplan!M172</f>
        <v>0</v>
      </c>
    </row>
    <row r="74" spans="1:13" s="125" customFormat="1" ht="12.75" customHeight="1" x14ac:dyDescent="0.2">
      <c r="A74" s="117"/>
      <c r="B74" s="117">
        <v>360</v>
      </c>
      <c r="C74" s="168"/>
      <c r="D74" s="118" t="str">
        <f>Finanzplan!D173</f>
        <v>Ertragsanteile an Dritte</v>
      </c>
      <c r="E74" s="119"/>
      <c r="F74" s="124"/>
      <c r="G74" s="122"/>
      <c r="H74" s="62">
        <f>Finanzplan!H173</f>
        <v>0</v>
      </c>
      <c r="I74" s="82">
        <f>Finanzplan!I173</f>
        <v>0</v>
      </c>
      <c r="J74" s="4">
        <f>Finanzplan!J173</f>
        <v>0</v>
      </c>
      <c r="K74" s="4">
        <f>Finanzplan!K173</f>
        <v>0</v>
      </c>
      <c r="L74" s="4">
        <f>Finanzplan!L173</f>
        <v>0</v>
      </c>
      <c r="M74" s="4">
        <f>Finanzplan!M173</f>
        <v>0</v>
      </c>
    </row>
    <row r="75" spans="1:13" s="125" customFormat="1" ht="12.75" customHeight="1" x14ac:dyDescent="0.2">
      <c r="A75" s="117"/>
      <c r="B75" s="117">
        <v>361</v>
      </c>
      <c r="C75" s="168"/>
      <c r="D75" s="118" t="str">
        <f>Finanzplan!D175</f>
        <v xml:space="preserve">Entschädigungen an Gemeinwesen </v>
      </c>
      <c r="E75" s="119"/>
      <c r="F75" s="124"/>
      <c r="G75" s="122"/>
      <c r="H75" s="62">
        <f>Finanzplan!H175</f>
        <v>0</v>
      </c>
      <c r="I75" s="82">
        <f>Finanzplan!I175</f>
        <v>0</v>
      </c>
      <c r="J75" s="4">
        <f>Finanzplan!J175</f>
        <v>0</v>
      </c>
      <c r="K75" s="4">
        <f>Finanzplan!K175</f>
        <v>0</v>
      </c>
      <c r="L75" s="4">
        <f>Finanzplan!L175</f>
        <v>0</v>
      </c>
      <c r="M75" s="4">
        <f>Finanzplan!M175</f>
        <v>0</v>
      </c>
    </row>
    <row r="76" spans="1:13" s="125" customFormat="1" ht="12.75" customHeight="1" x14ac:dyDescent="0.2">
      <c r="A76" s="117"/>
      <c r="B76" s="117">
        <v>363</v>
      </c>
      <c r="C76" s="168"/>
      <c r="D76" s="118" t="str">
        <f>Finanzplan!D181</f>
        <v>Beiträge an Gemeinwesen und Dritte</v>
      </c>
      <c r="E76" s="119"/>
      <c r="F76" s="124"/>
      <c r="G76" s="122"/>
      <c r="H76" s="62">
        <f>Finanzplan!H181</f>
        <v>0</v>
      </c>
      <c r="I76" s="82">
        <f>Finanzplan!I181</f>
        <v>0</v>
      </c>
      <c r="J76" s="4">
        <f>Finanzplan!J181</f>
        <v>0</v>
      </c>
      <c r="K76" s="4">
        <f>Finanzplan!K181</f>
        <v>0</v>
      </c>
      <c r="L76" s="4">
        <f>Finanzplan!L181</f>
        <v>0</v>
      </c>
      <c r="M76" s="4">
        <f>Finanzplan!M181</f>
        <v>0</v>
      </c>
    </row>
    <row r="77" spans="1:13" s="125" customFormat="1" ht="12.75" customHeight="1" x14ac:dyDescent="0.2">
      <c r="A77" s="117"/>
      <c r="B77" s="117">
        <v>369</v>
      </c>
      <c r="C77" s="168"/>
      <c r="D77" s="118" t="str">
        <f>Finanzplan!D189</f>
        <v>Verschiedener Transferaufwand</v>
      </c>
      <c r="E77" s="119"/>
      <c r="F77" s="124"/>
      <c r="G77" s="122"/>
      <c r="H77" s="62">
        <f>Finanzplan!H189</f>
        <v>0</v>
      </c>
      <c r="I77" s="82">
        <f>Finanzplan!I189</f>
        <v>0</v>
      </c>
      <c r="J77" s="4">
        <f>Finanzplan!J189</f>
        <v>0</v>
      </c>
      <c r="K77" s="4">
        <f>Finanzplan!K189</f>
        <v>0</v>
      </c>
      <c r="L77" s="4">
        <f>Finanzplan!L189</f>
        <v>0</v>
      </c>
      <c r="M77" s="4">
        <f>Finanzplan!M189</f>
        <v>0</v>
      </c>
    </row>
    <row r="78" spans="1:13" s="125" customFormat="1" ht="12.75" customHeight="1" x14ac:dyDescent="0.2">
      <c r="A78" s="114">
        <f>Finanzplan!A191</f>
        <v>37</v>
      </c>
      <c r="B78" s="114"/>
      <c r="C78" s="167"/>
      <c r="D78" s="115" t="str">
        <f>Finanzplan!D191</f>
        <v>Durchlaufende Beiträge</v>
      </c>
      <c r="E78" s="116"/>
      <c r="F78" s="124"/>
      <c r="G78" s="122"/>
      <c r="H78" s="126">
        <f>Finanzplan!H191</f>
        <v>0</v>
      </c>
      <c r="I78" s="127">
        <f>Finanzplan!I191</f>
        <v>0</v>
      </c>
      <c r="J78" s="128">
        <f>Finanzplan!J191</f>
        <v>0</v>
      </c>
      <c r="K78" s="128">
        <f>Finanzplan!K191</f>
        <v>0</v>
      </c>
      <c r="L78" s="128">
        <f>Finanzplan!L191</f>
        <v>0</v>
      </c>
      <c r="M78" s="128">
        <f>Finanzplan!M191</f>
        <v>0</v>
      </c>
    </row>
    <row r="79" spans="1:13" s="125" customFormat="1" ht="12.75" customHeight="1" x14ac:dyDescent="0.2">
      <c r="A79" s="117">
        <f>Finanzplan!A191</f>
        <v>37</v>
      </c>
      <c r="B79" s="117">
        <v>370</v>
      </c>
      <c r="C79" s="168"/>
      <c r="D79" s="118" t="str">
        <f>Finanzplan!D191</f>
        <v>Durchlaufende Beiträge</v>
      </c>
      <c r="E79" s="119"/>
      <c r="F79" s="124"/>
      <c r="G79" s="122"/>
      <c r="H79" s="62">
        <f>Finanzplan!H191</f>
        <v>0</v>
      </c>
      <c r="I79" s="82">
        <f>Finanzplan!I191</f>
        <v>0</v>
      </c>
      <c r="J79" s="4">
        <f>Finanzplan!J191</f>
        <v>0</v>
      </c>
      <c r="K79" s="4">
        <f>Finanzplan!K191</f>
        <v>0</v>
      </c>
      <c r="L79" s="4">
        <f>Finanzplan!L191</f>
        <v>0</v>
      </c>
      <c r="M79" s="4">
        <f>Finanzplan!M191</f>
        <v>0</v>
      </c>
    </row>
    <row r="80" spans="1:13" s="125" customFormat="1" ht="12.75" customHeight="1" x14ac:dyDescent="0.2">
      <c r="A80" s="114">
        <f>Finanzplan!A196</f>
        <v>38</v>
      </c>
      <c r="B80" s="114"/>
      <c r="C80" s="167"/>
      <c r="D80" s="115" t="str">
        <f>Finanzplan!D196</f>
        <v>Ausserordentlicher Aufwand</v>
      </c>
      <c r="E80" s="116"/>
      <c r="F80" s="124"/>
      <c r="G80" s="122"/>
      <c r="H80" s="126">
        <f>Finanzplan!H196</f>
        <v>0</v>
      </c>
      <c r="I80" s="127">
        <f>Finanzplan!I196</f>
        <v>0</v>
      </c>
      <c r="J80" s="128">
        <f>Finanzplan!J196</f>
        <v>0</v>
      </c>
      <c r="K80" s="128">
        <f>Finanzplan!K196</f>
        <v>0</v>
      </c>
      <c r="L80" s="128">
        <f>Finanzplan!L196</f>
        <v>0</v>
      </c>
      <c r="M80" s="128">
        <f>Finanzplan!M196</f>
        <v>0</v>
      </c>
    </row>
    <row r="81" spans="1:13" s="125" customFormat="1" ht="12.75" customHeight="1" x14ac:dyDescent="0.2">
      <c r="A81" s="117"/>
      <c r="B81" s="117">
        <v>383</v>
      </c>
      <c r="C81" s="168"/>
      <c r="D81" s="118" t="str">
        <f>Finanzplan!D197</f>
        <v>Zusätzliche Abschreibungen</v>
      </c>
      <c r="E81" s="119"/>
      <c r="F81" s="124"/>
      <c r="G81" s="122"/>
      <c r="H81" s="62">
        <f>Finanzplan!H197</f>
        <v>0</v>
      </c>
      <c r="I81" s="82">
        <f>Finanzplan!I197</f>
        <v>0</v>
      </c>
      <c r="J81" s="4">
        <f>Finanzplan!J197</f>
        <v>0</v>
      </c>
      <c r="K81" s="4">
        <f>Finanzplan!K197</f>
        <v>0</v>
      </c>
      <c r="L81" s="4">
        <f>Finanzplan!L197</f>
        <v>0</v>
      </c>
      <c r="M81" s="4">
        <f>Finanzplan!M197</f>
        <v>0</v>
      </c>
    </row>
    <row r="82" spans="1:13" s="125" customFormat="1" ht="12.75" customHeight="1" x14ac:dyDescent="0.2">
      <c r="A82" s="117"/>
      <c r="B82" s="117">
        <v>389</v>
      </c>
      <c r="C82" s="168"/>
      <c r="D82" s="118" t="str">
        <f>Finanzplan!D201</f>
        <v>Einlagen in das Eigenkapital</v>
      </c>
      <c r="E82" s="119"/>
      <c r="F82" s="124"/>
      <c r="G82" s="122"/>
      <c r="H82" s="62">
        <f>Finanzplan!H201</f>
        <v>0</v>
      </c>
      <c r="I82" s="82">
        <f>Finanzplan!I201</f>
        <v>0</v>
      </c>
      <c r="J82" s="4">
        <f>Finanzplan!J201</f>
        <v>0</v>
      </c>
      <c r="K82" s="4">
        <f>Finanzplan!K201</f>
        <v>0</v>
      </c>
      <c r="L82" s="4">
        <f>Finanzplan!L201</f>
        <v>0</v>
      </c>
      <c r="M82" s="4">
        <f>Finanzplan!M201</f>
        <v>0</v>
      </c>
    </row>
    <row r="83" spans="1:13" s="125" customFormat="1" ht="12.75" customHeight="1" x14ac:dyDescent="0.2">
      <c r="A83" s="114">
        <f>Finanzplan!A207</f>
        <v>39</v>
      </c>
      <c r="B83" s="114"/>
      <c r="C83" s="167"/>
      <c r="D83" s="115" t="str">
        <f>Finanzplan!D207</f>
        <v>Interne Verrechnungen</v>
      </c>
      <c r="E83" s="116"/>
      <c r="F83" s="124"/>
      <c r="G83" s="122"/>
      <c r="H83" s="126">
        <f>Finanzplan!H207</f>
        <v>0</v>
      </c>
      <c r="I83" s="127">
        <f>Finanzplan!I207</f>
        <v>0</v>
      </c>
      <c r="J83" s="128">
        <f>Finanzplan!J207</f>
        <v>0</v>
      </c>
      <c r="K83" s="128">
        <f>Finanzplan!K207</f>
        <v>0</v>
      </c>
      <c r="L83" s="128">
        <f>Finanzplan!L207</f>
        <v>0</v>
      </c>
      <c r="M83" s="128">
        <f>Finanzplan!M207</f>
        <v>0</v>
      </c>
    </row>
    <row r="84" spans="1:13" s="125" customFormat="1" ht="12.75" customHeight="1" x14ac:dyDescent="0.2">
      <c r="A84" s="117"/>
      <c r="B84" s="117">
        <v>390</v>
      </c>
      <c r="C84" s="168"/>
      <c r="D84" s="118" t="str">
        <f>Finanzplan!D208</f>
        <v>Interne Verrechnung von Material- und Warenbezüge</v>
      </c>
      <c r="E84" s="119"/>
      <c r="F84" s="124"/>
      <c r="G84" s="122"/>
      <c r="H84" s="62">
        <f>Finanzplan!H208</f>
        <v>0</v>
      </c>
      <c r="I84" s="82">
        <f>Finanzplan!I208</f>
        <v>0</v>
      </c>
      <c r="J84" s="4">
        <f>Finanzplan!J208</f>
        <v>0</v>
      </c>
      <c r="K84" s="128">
        <f>Finanzplan!K208</f>
        <v>0</v>
      </c>
      <c r="L84" s="128">
        <f>Finanzplan!L208</f>
        <v>0</v>
      </c>
      <c r="M84" s="128">
        <f>Finanzplan!M208</f>
        <v>0</v>
      </c>
    </row>
    <row r="85" spans="1:13" s="125" customFormat="1" ht="12.75" customHeight="1" x14ac:dyDescent="0.2">
      <c r="A85" s="117"/>
      <c r="B85" s="117">
        <v>391</v>
      </c>
      <c r="C85" s="168"/>
      <c r="D85" s="118" t="str">
        <f>Finanzplan!D211</f>
        <v>Interne Verrechnung von Dienstleistungen</v>
      </c>
      <c r="E85" s="119"/>
      <c r="F85" s="124"/>
      <c r="G85" s="122"/>
      <c r="H85" s="62">
        <f>Finanzplan!H211</f>
        <v>0</v>
      </c>
      <c r="I85" s="82">
        <f>Finanzplan!I211</f>
        <v>0</v>
      </c>
      <c r="J85" s="4">
        <f>Finanzplan!J211</f>
        <v>0</v>
      </c>
      <c r="K85" s="128">
        <f>Finanzplan!K211</f>
        <v>0</v>
      </c>
      <c r="L85" s="128">
        <f>Finanzplan!L211</f>
        <v>0</v>
      </c>
      <c r="M85" s="128">
        <f>Finanzplan!M211</f>
        <v>0</v>
      </c>
    </row>
    <row r="86" spans="1:13" s="125" customFormat="1" ht="12.75" customHeight="1" x14ac:dyDescent="0.2">
      <c r="A86" s="117"/>
      <c r="B86" s="117">
        <v>392</v>
      </c>
      <c r="C86" s="168"/>
      <c r="D86" s="118" t="str">
        <f>Finanzplan!D214</f>
        <v>Interne Verrechnung von Pacht, Mieten, Benützungskosten</v>
      </c>
      <c r="E86" s="119"/>
      <c r="F86" s="124"/>
      <c r="G86" s="122"/>
      <c r="H86" s="62">
        <f>Finanzplan!H214</f>
        <v>0</v>
      </c>
      <c r="I86" s="82">
        <f>Finanzplan!I214</f>
        <v>0</v>
      </c>
      <c r="J86" s="4">
        <f>Finanzplan!J214</f>
        <v>0</v>
      </c>
      <c r="K86" s="128">
        <f>Finanzplan!K214</f>
        <v>0</v>
      </c>
      <c r="L86" s="128">
        <f>Finanzplan!L214</f>
        <v>0</v>
      </c>
      <c r="M86" s="128">
        <f>Finanzplan!M214</f>
        <v>0</v>
      </c>
    </row>
    <row r="87" spans="1:13" s="125" customFormat="1" ht="12.75" customHeight="1" x14ac:dyDescent="0.2">
      <c r="A87" s="117"/>
      <c r="B87" s="117">
        <v>393</v>
      </c>
      <c r="C87" s="168"/>
      <c r="D87" s="118" t="str">
        <f>Finanzplan!D217</f>
        <v>Interne Verrechnung von Betriebs- und Verwaltungskosten</v>
      </c>
      <c r="E87" s="119"/>
      <c r="F87" s="124"/>
      <c r="G87" s="122"/>
      <c r="H87" s="62">
        <f>Finanzplan!H217</f>
        <v>0</v>
      </c>
      <c r="I87" s="82">
        <f>Finanzplan!I217</f>
        <v>0</v>
      </c>
      <c r="J87" s="4">
        <f>Finanzplan!J217</f>
        <v>0</v>
      </c>
      <c r="K87" s="128">
        <f>Finanzplan!K217</f>
        <v>0</v>
      </c>
      <c r="L87" s="128">
        <f>Finanzplan!L217</f>
        <v>0</v>
      </c>
      <c r="M87" s="128">
        <f>Finanzplan!M217</f>
        <v>0</v>
      </c>
    </row>
    <row r="88" spans="1:13" s="125" customFormat="1" ht="12.75" customHeight="1" x14ac:dyDescent="0.2">
      <c r="A88" s="117"/>
      <c r="B88" s="117">
        <v>394</v>
      </c>
      <c r="C88" s="168"/>
      <c r="D88" s="118" t="str">
        <f>Finanzplan!D220</f>
        <v>Kalk. Zinsen und Finanzaufwand</v>
      </c>
      <c r="E88" s="119"/>
      <c r="F88" s="124"/>
      <c r="G88" s="122"/>
      <c r="H88" s="62">
        <f>Finanzplan!H220</f>
        <v>0</v>
      </c>
      <c r="I88" s="82">
        <f>Finanzplan!I220</f>
        <v>0</v>
      </c>
      <c r="J88" s="4">
        <f>Finanzplan!J220</f>
        <v>0</v>
      </c>
      <c r="K88" s="128">
        <f>Finanzplan!K220</f>
        <v>0</v>
      </c>
      <c r="L88" s="128">
        <f>Finanzplan!L220</f>
        <v>0</v>
      </c>
      <c r="M88" s="128">
        <f>Finanzplan!M220</f>
        <v>0</v>
      </c>
    </row>
    <row r="89" spans="1:13" s="125" customFormat="1" ht="12.75" customHeight="1" x14ac:dyDescent="0.2">
      <c r="A89" s="117"/>
      <c r="B89" s="117">
        <v>398</v>
      </c>
      <c r="C89" s="168"/>
      <c r="D89" s="118" t="str">
        <f>Finanzplan!D223</f>
        <v>Übertragungen</v>
      </c>
      <c r="E89" s="119"/>
      <c r="F89" s="124"/>
      <c r="G89" s="122"/>
      <c r="H89" s="62">
        <f>Finanzplan!H223</f>
        <v>0</v>
      </c>
      <c r="I89" s="82">
        <f>Finanzplan!I223</f>
        <v>0</v>
      </c>
      <c r="J89" s="4">
        <f>Finanzplan!J223</f>
        <v>0</v>
      </c>
      <c r="K89" s="128">
        <f>Finanzplan!K223</f>
        <v>0</v>
      </c>
      <c r="L89" s="128">
        <f>Finanzplan!L223</f>
        <v>0</v>
      </c>
      <c r="M89" s="128">
        <f>Finanzplan!M223</f>
        <v>0</v>
      </c>
    </row>
    <row r="90" spans="1:13" s="125" customFormat="1" ht="12.75" customHeight="1" x14ac:dyDescent="0.2">
      <c r="A90" s="117">
        <f>Finanzplan!A207</f>
        <v>39</v>
      </c>
      <c r="B90" s="117">
        <v>399</v>
      </c>
      <c r="C90" s="168"/>
      <c r="D90" s="118" t="str">
        <f>Finanzplan!D207</f>
        <v>Interne Verrechnungen</v>
      </c>
      <c r="E90" s="119"/>
      <c r="F90" s="124"/>
      <c r="G90" s="122"/>
      <c r="H90" s="62">
        <f>Finanzplan!H207</f>
        <v>0</v>
      </c>
      <c r="I90" s="82">
        <f>Finanzplan!I207</f>
        <v>0</v>
      </c>
      <c r="J90" s="4">
        <f>Finanzplan!J207</f>
        <v>0</v>
      </c>
      <c r="K90" s="128">
        <f>Finanzplan!K207</f>
        <v>0</v>
      </c>
      <c r="L90" s="128">
        <f>Finanzplan!L207</f>
        <v>0</v>
      </c>
      <c r="M90" s="128">
        <f>Finanzplan!M207</f>
        <v>0</v>
      </c>
    </row>
    <row r="91" spans="1:13" s="125" customFormat="1" ht="12.75" customHeight="1" x14ac:dyDescent="0.2">
      <c r="A91" s="111"/>
      <c r="B91" s="111"/>
      <c r="C91" s="166"/>
      <c r="D91" s="112" t="str">
        <f>Finanzplan!D229</f>
        <v>Ertrag</v>
      </c>
      <c r="E91" s="113"/>
      <c r="F91" s="124"/>
      <c r="G91" s="122"/>
      <c r="H91" s="126">
        <f>Finanzplan!H229</f>
        <v>0</v>
      </c>
      <c r="I91" s="127">
        <f>Finanzplan!I229</f>
        <v>0</v>
      </c>
      <c r="J91" s="128">
        <f>Finanzplan!J229</f>
        <v>0</v>
      </c>
      <c r="K91" s="128">
        <f>Finanzplan!K229</f>
        <v>0</v>
      </c>
      <c r="L91" s="128">
        <f>Finanzplan!L229</f>
        <v>0</v>
      </c>
      <c r="M91" s="128">
        <f>Finanzplan!M229</f>
        <v>0</v>
      </c>
    </row>
    <row r="92" spans="1:13" s="125" customFormat="1" ht="12.75" customHeight="1" x14ac:dyDescent="0.2">
      <c r="A92" s="114">
        <f>Finanzplan!A230</f>
        <v>40</v>
      </c>
      <c r="B92" s="114"/>
      <c r="C92" s="167"/>
      <c r="D92" s="115" t="str">
        <f>Finanzplan!D230</f>
        <v>Steuerertrag</v>
      </c>
      <c r="E92" s="116"/>
      <c r="F92" s="124"/>
      <c r="G92" s="122"/>
      <c r="H92" s="126">
        <f>Finanzplan!H230</f>
        <v>0</v>
      </c>
      <c r="I92" s="127">
        <f>Finanzplan!I230</f>
        <v>0</v>
      </c>
      <c r="J92" s="128">
        <f>Finanzplan!J230</f>
        <v>0</v>
      </c>
      <c r="K92" s="128">
        <f>Finanzplan!K230</f>
        <v>0</v>
      </c>
      <c r="L92" s="128">
        <f>Finanzplan!L230</f>
        <v>0</v>
      </c>
      <c r="M92" s="128">
        <f>Finanzplan!M230</f>
        <v>0</v>
      </c>
    </row>
    <row r="93" spans="1:13" s="125" customFormat="1" ht="12.75" customHeight="1" x14ac:dyDescent="0.2">
      <c r="A93" s="117"/>
      <c r="B93" s="117">
        <v>400</v>
      </c>
      <c r="C93" s="168"/>
      <c r="D93" s="118" t="str">
        <f>Finanzplan!D231</f>
        <v>Direkte Steuern natürliche Personen</v>
      </c>
      <c r="E93" s="119"/>
      <c r="F93" s="124"/>
      <c r="G93" s="122"/>
      <c r="H93" s="62">
        <f>Finanzplan!H231</f>
        <v>0</v>
      </c>
      <c r="I93" s="82">
        <f>Finanzplan!I231</f>
        <v>0</v>
      </c>
      <c r="J93" s="4">
        <f>Finanzplan!J231</f>
        <v>0</v>
      </c>
      <c r="K93" s="128">
        <f>Finanzplan!K231</f>
        <v>0</v>
      </c>
      <c r="L93" s="128">
        <f>Finanzplan!L231</f>
        <v>0</v>
      </c>
      <c r="M93" s="128">
        <f>Finanzplan!M231</f>
        <v>0</v>
      </c>
    </row>
    <row r="94" spans="1:13" s="125" customFormat="1" ht="12.75" customHeight="1" x14ac:dyDescent="0.2">
      <c r="A94" s="117"/>
      <c r="B94" s="117">
        <v>401</v>
      </c>
      <c r="C94" s="168"/>
      <c r="D94" s="118" t="str">
        <f>Finanzplan!D240</f>
        <v>Direkte Steuern juristische Personen</v>
      </c>
      <c r="E94" s="119"/>
      <c r="F94" s="124"/>
      <c r="G94" s="122"/>
      <c r="H94" s="62">
        <f>Finanzplan!H240</f>
        <v>0</v>
      </c>
      <c r="I94" s="82">
        <f>Finanzplan!I240</f>
        <v>0</v>
      </c>
      <c r="J94" s="4">
        <f>Finanzplan!J240</f>
        <v>0</v>
      </c>
      <c r="K94" s="128">
        <f>Finanzplan!K240</f>
        <v>0</v>
      </c>
      <c r="L94" s="128">
        <f>Finanzplan!L240</f>
        <v>0</v>
      </c>
      <c r="M94" s="128">
        <f>Finanzplan!M240</f>
        <v>0</v>
      </c>
    </row>
    <row r="95" spans="1:13" s="125" customFormat="1" ht="12.75" customHeight="1" x14ac:dyDescent="0.2">
      <c r="A95" s="117"/>
      <c r="B95" s="117">
        <v>402</v>
      </c>
      <c r="C95" s="168"/>
      <c r="D95" s="118" t="str">
        <f>Finanzplan!D246</f>
        <v>Übrige direkte Steuern</v>
      </c>
      <c r="E95" s="119"/>
      <c r="F95" s="124"/>
      <c r="G95" s="122"/>
      <c r="H95" s="62">
        <f>Finanzplan!H246</f>
        <v>0</v>
      </c>
      <c r="I95" s="82">
        <f>Finanzplan!I246</f>
        <v>0</v>
      </c>
      <c r="J95" s="4">
        <f>Finanzplan!J246</f>
        <v>0</v>
      </c>
      <c r="K95" s="128">
        <f>Finanzplan!K246</f>
        <v>0</v>
      </c>
      <c r="L95" s="128">
        <f>Finanzplan!L246</f>
        <v>0</v>
      </c>
      <c r="M95" s="128">
        <f>Finanzplan!M246</f>
        <v>0</v>
      </c>
    </row>
    <row r="96" spans="1:13" s="125" customFormat="1" ht="12.75" customHeight="1" x14ac:dyDescent="0.2">
      <c r="A96" s="114">
        <f>Finanzplan!A249</f>
        <v>42</v>
      </c>
      <c r="B96" s="114"/>
      <c r="C96" s="167"/>
      <c r="D96" s="115" t="str">
        <f>Finanzplan!D249</f>
        <v>Entgelte</v>
      </c>
      <c r="E96" s="116"/>
      <c r="F96" s="124"/>
      <c r="G96" s="122"/>
      <c r="H96" s="126">
        <f>Finanzplan!H249</f>
        <v>0</v>
      </c>
      <c r="I96" s="127">
        <f>Finanzplan!I249</f>
        <v>0</v>
      </c>
      <c r="J96" s="128">
        <f>Finanzplan!J249</f>
        <v>0</v>
      </c>
      <c r="K96" s="128">
        <f>Finanzplan!K249</f>
        <v>0</v>
      </c>
      <c r="L96" s="128">
        <f>Finanzplan!L249</f>
        <v>0</v>
      </c>
      <c r="M96" s="128">
        <f>Finanzplan!M249</f>
        <v>0</v>
      </c>
    </row>
    <row r="97" spans="1:13" s="125" customFormat="1" ht="12.75" customHeight="1" x14ac:dyDescent="0.2">
      <c r="A97" s="117"/>
      <c r="B97" s="117">
        <v>423</v>
      </c>
      <c r="C97" s="168"/>
      <c r="D97" s="118" t="str">
        <f>Finanzplan!D250</f>
        <v>Schul- und Kursgelder</v>
      </c>
      <c r="E97" s="119"/>
      <c r="F97" s="124"/>
      <c r="G97" s="122"/>
      <c r="H97" s="62">
        <f>Finanzplan!H250</f>
        <v>0</v>
      </c>
      <c r="I97" s="82">
        <f>Finanzplan!I250</f>
        <v>0</v>
      </c>
      <c r="J97" s="4">
        <f>Finanzplan!J250</f>
        <v>0</v>
      </c>
      <c r="K97" s="128">
        <f>Finanzplan!K250</f>
        <v>0</v>
      </c>
      <c r="L97" s="128">
        <f>Finanzplan!L250</f>
        <v>0</v>
      </c>
      <c r="M97" s="128">
        <f>Finanzplan!M250</f>
        <v>0</v>
      </c>
    </row>
    <row r="98" spans="1:13" s="125" customFormat="1" ht="12.75" customHeight="1" x14ac:dyDescent="0.2">
      <c r="A98" s="117"/>
      <c r="B98" s="117">
        <v>424</v>
      </c>
      <c r="C98" s="168"/>
      <c r="D98" s="118" t="str">
        <f>Finanzplan!D254</f>
        <v>Benützungsgebühren und Dienstleistungen</v>
      </c>
      <c r="E98" s="119"/>
      <c r="F98" s="124"/>
      <c r="G98" s="122"/>
      <c r="H98" s="62">
        <f>Finanzplan!H254</f>
        <v>0</v>
      </c>
      <c r="I98" s="82">
        <f>Finanzplan!I254</f>
        <v>0</v>
      </c>
      <c r="J98" s="4">
        <f>Finanzplan!J254</f>
        <v>0</v>
      </c>
      <c r="K98" s="128">
        <f>Finanzplan!K254</f>
        <v>0</v>
      </c>
      <c r="L98" s="128">
        <f>Finanzplan!L254</f>
        <v>0</v>
      </c>
      <c r="M98" s="128">
        <f>Finanzplan!M254</f>
        <v>0</v>
      </c>
    </row>
    <row r="99" spans="1:13" s="125" customFormat="1" ht="12.75" customHeight="1" x14ac:dyDescent="0.2">
      <c r="A99" s="117"/>
      <c r="B99" s="117">
        <v>425</v>
      </c>
      <c r="C99" s="168"/>
      <c r="D99" s="118" t="str">
        <f>Finanzplan!D257</f>
        <v>Erlöse aus Verkauf</v>
      </c>
      <c r="E99" s="119"/>
      <c r="F99" s="124"/>
      <c r="G99" s="122"/>
      <c r="H99" s="62">
        <f>Finanzplan!H257</f>
        <v>0</v>
      </c>
      <c r="I99" s="82">
        <f>Finanzplan!I257</f>
        <v>0</v>
      </c>
      <c r="J99" s="4">
        <f>Finanzplan!J257</f>
        <v>0</v>
      </c>
      <c r="K99" s="128">
        <f>Finanzplan!K257</f>
        <v>0</v>
      </c>
      <c r="L99" s="128">
        <f>Finanzplan!L257</f>
        <v>0</v>
      </c>
      <c r="M99" s="128">
        <f>Finanzplan!M257</f>
        <v>0</v>
      </c>
    </row>
    <row r="100" spans="1:13" s="125" customFormat="1" ht="12.75" customHeight="1" x14ac:dyDescent="0.2">
      <c r="A100" s="117"/>
      <c r="B100" s="117">
        <v>426</v>
      </c>
      <c r="C100" s="168"/>
      <c r="D100" s="118" t="str">
        <f>Finanzplan!D259</f>
        <v>Rückerstattungen</v>
      </c>
      <c r="E100" s="119"/>
      <c r="F100" s="124"/>
      <c r="G100" s="122"/>
      <c r="H100" s="62">
        <f>Finanzplan!H259</f>
        <v>0</v>
      </c>
      <c r="I100" s="82">
        <f>Finanzplan!I259</f>
        <v>0</v>
      </c>
      <c r="J100" s="4">
        <f>Finanzplan!J259</f>
        <v>0</v>
      </c>
      <c r="K100" s="128">
        <f>Finanzplan!K259</f>
        <v>0</v>
      </c>
      <c r="L100" s="128">
        <f>Finanzplan!L259</f>
        <v>0</v>
      </c>
      <c r="M100" s="128">
        <f>Finanzplan!M259</f>
        <v>0</v>
      </c>
    </row>
    <row r="101" spans="1:13" s="125" customFormat="1" ht="12.75" customHeight="1" x14ac:dyDescent="0.2">
      <c r="A101" s="117"/>
      <c r="B101" s="117">
        <v>429</v>
      </c>
      <c r="C101" s="168"/>
      <c r="D101" s="118" t="str">
        <f>Finanzplan!D261</f>
        <v>Übrige Entgelte</v>
      </c>
      <c r="E101" s="119"/>
      <c r="F101" s="124"/>
      <c r="G101" s="122"/>
      <c r="H101" s="62">
        <f>Finanzplan!H261</f>
        <v>0</v>
      </c>
      <c r="I101" s="82">
        <f>Finanzplan!I261</f>
        <v>0</v>
      </c>
      <c r="J101" s="4">
        <f>Finanzplan!J261</f>
        <v>0</v>
      </c>
      <c r="K101" s="128">
        <f>Finanzplan!K261</f>
        <v>0</v>
      </c>
      <c r="L101" s="128">
        <f>Finanzplan!L261</f>
        <v>0</v>
      </c>
      <c r="M101" s="128">
        <f>Finanzplan!M261</f>
        <v>0</v>
      </c>
    </row>
    <row r="102" spans="1:13" s="125" customFormat="1" ht="12.75" customHeight="1" x14ac:dyDescent="0.2">
      <c r="A102" s="114">
        <f>Finanzplan!A263</f>
        <v>43</v>
      </c>
      <c r="B102" s="114"/>
      <c r="C102" s="167"/>
      <c r="D102" s="115" t="str">
        <f>Finanzplan!D263</f>
        <v>Verschiedene Erträge</v>
      </c>
      <c r="E102" s="116"/>
      <c r="F102" s="124"/>
      <c r="G102" s="122"/>
      <c r="H102" s="62">
        <f>Finanzplan!H263</f>
        <v>0</v>
      </c>
      <c r="I102" s="82">
        <f>Finanzplan!I263</f>
        <v>0</v>
      </c>
      <c r="J102" s="4">
        <f>Finanzplan!J263</f>
        <v>0</v>
      </c>
      <c r="K102" s="128">
        <f>Finanzplan!K263</f>
        <v>0</v>
      </c>
      <c r="L102" s="128">
        <f>Finanzplan!L263</f>
        <v>0</v>
      </c>
      <c r="M102" s="128">
        <f>Finanzplan!M263</f>
        <v>0</v>
      </c>
    </row>
    <row r="103" spans="1:13" s="125" customFormat="1" ht="12.75" customHeight="1" x14ac:dyDescent="0.2">
      <c r="A103" s="117"/>
      <c r="B103" s="117">
        <v>430</v>
      </c>
      <c r="C103" s="168"/>
      <c r="D103" s="118" t="str">
        <f>Finanzplan!D264</f>
        <v>Verschiedene Erträge aus dem kirchlichen Leben</v>
      </c>
      <c r="E103" s="119"/>
      <c r="F103" s="124"/>
      <c r="G103" s="122"/>
      <c r="H103" s="62">
        <f>Finanzplan!H264</f>
        <v>0</v>
      </c>
      <c r="I103" s="82">
        <f>Finanzplan!I264</f>
        <v>0</v>
      </c>
      <c r="J103" s="4">
        <f>Finanzplan!J264</f>
        <v>0</v>
      </c>
      <c r="K103" s="128">
        <f>Finanzplan!K264</f>
        <v>0</v>
      </c>
      <c r="L103" s="128">
        <f>Finanzplan!L264</f>
        <v>0</v>
      </c>
      <c r="M103" s="128">
        <f>Finanzplan!M264</f>
        <v>0</v>
      </c>
    </row>
    <row r="104" spans="1:13" s="125" customFormat="1" ht="12.75" customHeight="1" x14ac:dyDescent="0.2">
      <c r="A104" s="117"/>
      <c r="B104" s="117">
        <v>431</v>
      </c>
      <c r="C104" s="168"/>
      <c r="D104" s="118" t="str">
        <f>Finanzplan!D266</f>
        <v>Aktivierung Eigenleistung</v>
      </c>
      <c r="E104" s="119"/>
      <c r="F104" s="124"/>
      <c r="G104" s="122"/>
      <c r="H104" s="62">
        <f>Finanzplan!H266</f>
        <v>0</v>
      </c>
      <c r="I104" s="82">
        <f>Finanzplan!I266</f>
        <v>0</v>
      </c>
      <c r="J104" s="4">
        <f>Finanzplan!J266</f>
        <v>0</v>
      </c>
      <c r="K104" s="128">
        <f>Finanzplan!K266</f>
        <v>0</v>
      </c>
      <c r="L104" s="128">
        <f>Finanzplan!L266</f>
        <v>0</v>
      </c>
      <c r="M104" s="128">
        <f>Finanzplan!M266</f>
        <v>0</v>
      </c>
    </row>
    <row r="105" spans="1:13" s="125" customFormat="1" ht="12.75" customHeight="1" x14ac:dyDescent="0.2">
      <c r="A105" s="117"/>
      <c r="B105" s="117">
        <v>439</v>
      </c>
      <c r="C105" s="168"/>
      <c r="D105" s="118" t="str">
        <f>Finanzplan!D268</f>
        <v xml:space="preserve">Übriger Ertrag </v>
      </c>
      <c r="E105" s="119"/>
      <c r="F105" s="124"/>
      <c r="G105" s="122"/>
      <c r="H105" s="62">
        <f>Finanzplan!H268</f>
        <v>0</v>
      </c>
      <c r="I105" s="82">
        <f>Finanzplan!I268</f>
        <v>0</v>
      </c>
      <c r="J105" s="4">
        <f>Finanzplan!J268</f>
        <v>0</v>
      </c>
      <c r="K105" s="128">
        <f>Finanzplan!K268</f>
        <v>0</v>
      </c>
      <c r="L105" s="128">
        <f>Finanzplan!L268</f>
        <v>0</v>
      </c>
      <c r="M105" s="128">
        <f>Finanzplan!M268</f>
        <v>0</v>
      </c>
    </row>
    <row r="106" spans="1:13" s="125" customFormat="1" ht="12.75" customHeight="1" x14ac:dyDescent="0.2">
      <c r="A106" s="114">
        <f>Finanzplan!A270</f>
        <v>44</v>
      </c>
      <c r="B106" s="114"/>
      <c r="C106" s="167"/>
      <c r="D106" s="115" t="str">
        <f>Finanzplan!D270</f>
        <v>Finanzertrag</v>
      </c>
      <c r="E106" s="116"/>
      <c r="F106" s="124"/>
      <c r="G106" s="122"/>
      <c r="H106" s="126">
        <f>Finanzplan!H270</f>
        <v>0</v>
      </c>
      <c r="I106" s="127">
        <f>Finanzplan!I270</f>
        <v>0</v>
      </c>
      <c r="J106" s="128">
        <f>Finanzplan!J270</f>
        <v>0</v>
      </c>
      <c r="K106" s="128">
        <f>Finanzplan!K270</f>
        <v>0</v>
      </c>
      <c r="L106" s="128">
        <f>Finanzplan!L270</f>
        <v>0</v>
      </c>
      <c r="M106" s="128">
        <f>Finanzplan!M270</f>
        <v>0</v>
      </c>
    </row>
    <row r="107" spans="1:13" s="125" customFormat="1" ht="12.75" customHeight="1" x14ac:dyDescent="0.2">
      <c r="A107" s="117"/>
      <c r="B107" s="117">
        <v>440</v>
      </c>
      <c r="C107" s="168"/>
      <c r="D107" s="118" t="str">
        <f>Finanzplan!D271</f>
        <v>Zinsertrag</v>
      </c>
      <c r="E107" s="119"/>
      <c r="F107" s="124"/>
      <c r="G107" s="122"/>
      <c r="H107" s="62">
        <f>Finanzplan!H271</f>
        <v>0</v>
      </c>
      <c r="I107" s="82">
        <f>Finanzplan!I271</f>
        <v>0</v>
      </c>
      <c r="J107" s="4">
        <f>Finanzplan!J271</f>
        <v>0</v>
      </c>
      <c r="K107" s="128">
        <f>Finanzplan!K271</f>
        <v>0</v>
      </c>
      <c r="L107" s="128">
        <f>Finanzplan!L271</f>
        <v>0</v>
      </c>
      <c r="M107" s="128">
        <f>Finanzplan!M271</f>
        <v>0</v>
      </c>
    </row>
    <row r="108" spans="1:13" s="125" customFormat="1" ht="12.75" customHeight="1" x14ac:dyDescent="0.2">
      <c r="A108" s="117"/>
      <c r="B108" s="117">
        <v>441</v>
      </c>
      <c r="C108" s="168"/>
      <c r="D108" s="118" t="str">
        <f>Finanzplan!D277</f>
        <v>Realisierte Gewinne FV</v>
      </c>
      <c r="E108" s="119"/>
      <c r="F108" s="124"/>
      <c r="G108" s="122"/>
      <c r="H108" s="62">
        <f>Finanzplan!H277</f>
        <v>0</v>
      </c>
      <c r="I108" s="82">
        <f>Finanzplan!I277</f>
        <v>0</v>
      </c>
      <c r="J108" s="4">
        <f>Finanzplan!J277</f>
        <v>0</v>
      </c>
      <c r="K108" s="128">
        <f>Finanzplan!K277</f>
        <v>0</v>
      </c>
      <c r="L108" s="128">
        <f>Finanzplan!L277</f>
        <v>0</v>
      </c>
      <c r="M108" s="128">
        <f>Finanzplan!M277</f>
        <v>0</v>
      </c>
    </row>
    <row r="109" spans="1:13" s="125" customFormat="1" ht="12.75" customHeight="1" x14ac:dyDescent="0.2">
      <c r="A109" s="117"/>
      <c r="B109" s="117">
        <v>442</v>
      </c>
      <c r="C109" s="168"/>
      <c r="D109" s="118" t="str">
        <f>Finanzplan!D281</f>
        <v>Beteiligungsertrag Finanzvermögen</v>
      </c>
      <c r="E109" s="119"/>
      <c r="F109" s="124"/>
      <c r="G109" s="122"/>
      <c r="H109" s="62">
        <f>Finanzplan!H281</f>
        <v>0</v>
      </c>
      <c r="I109" s="82">
        <f>Finanzplan!I281</f>
        <v>0</v>
      </c>
      <c r="J109" s="4">
        <f>Finanzplan!J281</f>
        <v>0</v>
      </c>
      <c r="K109" s="128">
        <f>Finanzplan!K281</f>
        <v>0</v>
      </c>
      <c r="L109" s="128">
        <f>Finanzplan!L281</f>
        <v>0</v>
      </c>
      <c r="M109" s="128">
        <f>Finanzplan!M281</f>
        <v>0</v>
      </c>
    </row>
    <row r="110" spans="1:13" s="125" customFormat="1" ht="12.75" customHeight="1" x14ac:dyDescent="0.2">
      <c r="A110" s="117"/>
      <c r="B110" s="117">
        <v>443</v>
      </c>
      <c r="C110" s="168"/>
      <c r="D110" s="118" t="str">
        <f>Finanzplan!D285</f>
        <v>Liegenschaftenertrag FV</v>
      </c>
      <c r="E110" s="119"/>
      <c r="F110" s="124"/>
      <c r="G110" s="122"/>
      <c r="H110" s="62">
        <f>Finanzplan!H285</f>
        <v>0</v>
      </c>
      <c r="I110" s="82">
        <f>Finanzplan!I285</f>
        <v>0</v>
      </c>
      <c r="J110" s="4">
        <f>Finanzplan!J285</f>
        <v>0</v>
      </c>
      <c r="K110" s="128">
        <f>Finanzplan!K285</f>
        <v>0</v>
      </c>
      <c r="L110" s="128">
        <f>Finanzplan!L285</f>
        <v>0</v>
      </c>
      <c r="M110" s="128">
        <f>Finanzplan!M285</f>
        <v>0</v>
      </c>
    </row>
    <row r="111" spans="1:13" s="125" customFormat="1" ht="12.75" customHeight="1" x14ac:dyDescent="0.2">
      <c r="A111" s="117"/>
      <c r="B111" s="117">
        <v>444</v>
      </c>
      <c r="C111" s="168"/>
      <c r="D111" s="118" t="str">
        <f>Finanzplan!D291</f>
        <v>Wertberichtigungen Anlagen FV</v>
      </c>
      <c r="E111" s="119"/>
      <c r="F111" s="124"/>
      <c r="G111" s="122"/>
      <c r="H111" s="62">
        <f>Finanzplan!H291</f>
        <v>0</v>
      </c>
      <c r="I111" s="82">
        <f>Finanzplan!I291</f>
        <v>0</v>
      </c>
      <c r="J111" s="4">
        <f>Finanzplan!J291</f>
        <v>0</v>
      </c>
      <c r="K111" s="128">
        <f>Finanzplan!K291</f>
        <v>0</v>
      </c>
      <c r="L111" s="128">
        <f>Finanzplan!L291</f>
        <v>0</v>
      </c>
      <c r="M111" s="128">
        <f>Finanzplan!M291</f>
        <v>0</v>
      </c>
    </row>
    <row r="112" spans="1:13" s="125" customFormat="1" ht="12.75" customHeight="1" x14ac:dyDescent="0.2">
      <c r="A112" s="117"/>
      <c r="B112" s="117">
        <v>447</v>
      </c>
      <c r="C112" s="168"/>
      <c r="D112" s="118" t="str">
        <f>Finanzplan!D295</f>
        <v>Liegenschaftenertrag VV</v>
      </c>
      <c r="E112" s="119"/>
      <c r="F112" s="124"/>
      <c r="G112" s="122"/>
      <c r="H112" s="62">
        <f>Finanzplan!H295</f>
        <v>0</v>
      </c>
      <c r="I112" s="82">
        <f>Finanzplan!I295</f>
        <v>0</v>
      </c>
      <c r="J112" s="4">
        <f>Finanzplan!J295</f>
        <v>0</v>
      </c>
      <c r="K112" s="128">
        <f>Finanzplan!K295</f>
        <v>0</v>
      </c>
      <c r="L112" s="128">
        <f>Finanzplan!L295</f>
        <v>0</v>
      </c>
      <c r="M112" s="128">
        <f>Finanzplan!M295</f>
        <v>0</v>
      </c>
    </row>
    <row r="113" spans="1:13" s="125" customFormat="1" ht="12.75" customHeight="1" x14ac:dyDescent="0.2">
      <c r="A113" s="114">
        <f>Finanzplan!A301</f>
        <v>45</v>
      </c>
      <c r="B113" s="114"/>
      <c r="C113" s="167"/>
      <c r="D113" s="115" t="str">
        <f>Finanzplan!D301</f>
        <v>Entnahmen aus Fonds und Spezialfinanzierungen</v>
      </c>
      <c r="E113" s="116"/>
      <c r="F113" s="124"/>
      <c r="G113" s="122"/>
      <c r="H113" s="126">
        <f>Finanzplan!H301</f>
        <v>0</v>
      </c>
      <c r="I113" s="127">
        <f>Finanzplan!I301</f>
        <v>0</v>
      </c>
      <c r="J113" s="128">
        <f>Finanzplan!J301</f>
        <v>0</v>
      </c>
      <c r="K113" s="128">
        <f>Finanzplan!K301</f>
        <v>0</v>
      </c>
      <c r="L113" s="128">
        <f>Finanzplan!L301</f>
        <v>0</v>
      </c>
      <c r="M113" s="128">
        <f>Finanzplan!M301</f>
        <v>0</v>
      </c>
    </row>
    <row r="114" spans="1:13" s="125" customFormat="1" ht="12.75" customHeight="1" x14ac:dyDescent="0.2">
      <c r="A114" s="117"/>
      <c r="B114" s="117">
        <v>450</v>
      </c>
      <c r="C114" s="168"/>
      <c r="D114" s="118" t="str">
        <f>Finanzplan!D302</f>
        <v>Entnahmen aus Fonds und Spezialfinanzierungen FK</v>
      </c>
      <c r="E114" s="119"/>
      <c r="F114" s="124"/>
      <c r="G114" s="122"/>
      <c r="H114" s="62">
        <f>Finanzplan!H302</f>
        <v>0</v>
      </c>
      <c r="I114" s="82">
        <f>Finanzplan!I302</f>
        <v>0</v>
      </c>
      <c r="J114" s="4">
        <f>Finanzplan!J302</f>
        <v>0</v>
      </c>
      <c r="K114" s="128">
        <f>Finanzplan!K302</f>
        <v>0</v>
      </c>
      <c r="L114" s="128">
        <f>Finanzplan!L302</f>
        <v>0</v>
      </c>
      <c r="M114" s="128">
        <f>Finanzplan!M302</f>
        <v>0</v>
      </c>
    </row>
    <row r="115" spans="1:13" s="125" customFormat="1" ht="12.75" customHeight="1" x14ac:dyDescent="0.2">
      <c r="A115" s="117"/>
      <c r="B115" s="117">
        <v>451</v>
      </c>
      <c r="C115" s="168"/>
      <c r="D115" s="118" t="str">
        <f>Finanzplan!D307</f>
        <v>Entnahmen aus Fonds und Spezialfinanzierungen EK</v>
      </c>
      <c r="E115" s="119"/>
      <c r="F115" s="124"/>
      <c r="G115" s="122"/>
      <c r="H115" s="62">
        <f>Finanzplan!H307</f>
        <v>0</v>
      </c>
      <c r="I115" s="82">
        <f>Finanzplan!I307</f>
        <v>0</v>
      </c>
      <c r="J115" s="4">
        <f>Finanzplan!J307</f>
        <v>0</v>
      </c>
      <c r="K115" s="128">
        <f>Finanzplan!K307</f>
        <v>0</v>
      </c>
      <c r="L115" s="128">
        <f>Finanzplan!L307</f>
        <v>0</v>
      </c>
      <c r="M115" s="128">
        <f>Finanzplan!M307</f>
        <v>0</v>
      </c>
    </row>
    <row r="116" spans="1:13" s="125" customFormat="1" ht="12.75" customHeight="1" x14ac:dyDescent="0.2">
      <c r="A116" s="114">
        <f>Finanzplan!A311</f>
        <v>46</v>
      </c>
      <c r="B116" s="114"/>
      <c r="C116" s="167"/>
      <c r="D116" s="115" t="str">
        <f>Finanzplan!D311</f>
        <v>Transferertrag</v>
      </c>
      <c r="E116" s="116"/>
      <c r="F116" s="124"/>
      <c r="G116" s="121"/>
      <c r="H116" s="126">
        <f>Finanzplan!H311</f>
        <v>0</v>
      </c>
      <c r="I116" s="127">
        <f>Finanzplan!I311</f>
        <v>0</v>
      </c>
      <c r="J116" s="128">
        <f>Finanzplan!J311</f>
        <v>0</v>
      </c>
      <c r="K116" s="128">
        <f>Finanzplan!K311</f>
        <v>0</v>
      </c>
      <c r="L116" s="128">
        <f>Finanzplan!L311</f>
        <v>0</v>
      </c>
      <c r="M116" s="128">
        <f>Finanzplan!M311</f>
        <v>0</v>
      </c>
    </row>
    <row r="117" spans="1:13" s="125" customFormat="1" ht="12.75" customHeight="1" x14ac:dyDescent="0.2">
      <c r="A117" s="117"/>
      <c r="B117" s="117">
        <v>461</v>
      </c>
      <c r="C117" s="168"/>
      <c r="D117" s="118" t="str">
        <f>Finanzplan!D312</f>
        <v>Entschädigungen von Gemeinwesen</v>
      </c>
      <c r="E117" s="119"/>
      <c r="F117" s="124"/>
      <c r="G117" s="122"/>
      <c r="H117" s="62">
        <f>Finanzplan!H312</f>
        <v>0</v>
      </c>
      <c r="I117" s="82">
        <f>Finanzplan!I312</f>
        <v>0</v>
      </c>
      <c r="J117" s="4">
        <f>Finanzplan!J312</f>
        <v>0</v>
      </c>
      <c r="K117" s="128">
        <f>Finanzplan!K312</f>
        <v>0</v>
      </c>
      <c r="L117" s="128">
        <f>Finanzplan!L312</f>
        <v>0</v>
      </c>
      <c r="M117" s="128">
        <f>Finanzplan!M312</f>
        <v>0</v>
      </c>
    </row>
    <row r="118" spans="1:13" s="125" customFormat="1" ht="12.75" customHeight="1" x14ac:dyDescent="0.2">
      <c r="A118" s="117"/>
      <c r="B118" s="117">
        <v>462</v>
      </c>
      <c r="C118" s="168"/>
      <c r="D118" s="118" t="str">
        <f>Finanzplan!D317</f>
        <v>Finanzausgleichs-, Übergangs-, Fusions- und Härtefallbeiträge</v>
      </c>
      <c r="E118" s="119"/>
      <c r="F118" s="124"/>
      <c r="G118" s="122"/>
      <c r="H118" s="62">
        <f>Finanzplan!H317</f>
        <v>0</v>
      </c>
      <c r="I118" s="82">
        <f>Finanzplan!I317</f>
        <v>0</v>
      </c>
      <c r="J118" s="4">
        <f>Finanzplan!J317</f>
        <v>0</v>
      </c>
      <c r="K118" s="128">
        <f>Finanzplan!K317</f>
        <v>0</v>
      </c>
      <c r="L118" s="128">
        <f>Finanzplan!L317</f>
        <v>0</v>
      </c>
      <c r="M118" s="128">
        <f>Finanzplan!M317</f>
        <v>0</v>
      </c>
    </row>
    <row r="119" spans="1:13" s="125" customFormat="1" ht="12.75" customHeight="1" x14ac:dyDescent="0.2">
      <c r="A119" s="117"/>
      <c r="B119" s="117">
        <v>463</v>
      </c>
      <c r="C119" s="168"/>
      <c r="D119" s="118" t="str">
        <f>Finanzplan!D324</f>
        <v>Beiträge von Gemeinwesen und Dritten</v>
      </c>
      <c r="E119" s="119"/>
      <c r="F119" s="124"/>
      <c r="G119" s="122"/>
      <c r="H119" s="62">
        <f>Finanzplan!H324</f>
        <v>0</v>
      </c>
      <c r="I119" s="82">
        <f>Finanzplan!I324</f>
        <v>0</v>
      </c>
      <c r="J119" s="4">
        <f>Finanzplan!J324</f>
        <v>0</v>
      </c>
      <c r="K119" s="128">
        <f>Finanzplan!K324</f>
        <v>0</v>
      </c>
      <c r="L119" s="128">
        <f>Finanzplan!L324</f>
        <v>0</v>
      </c>
      <c r="M119" s="128">
        <f>Finanzplan!M324</f>
        <v>0</v>
      </c>
    </row>
    <row r="120" spans="1:13" s="125" customFormat="1" ht="12.75" customHeight="1" x14ac:dyDescent="0.2">
      <c r="A120" s="117"/>
      <c r="B120" s="117">
        <v>469</v>
      </c>
      <c r="C120" s="168"/>
      <c r="D120" s="118" t="str">
        <f>Finanzplan!D329</f>
        <v>Verschiedener Transferertrag</v>
      </c>
      <c r="E120" s="119"/>
      <c r="F120" s="124"/>
      <c r="G120" s="122"/>
      <c r="H120" s="62">
        <f>Finanzplan!H329</f>
        <v>0</v>
      </c>
      <c r="I120" s="82">
        <f>Finanzplan!I329</f>
        <v>0</v>
      </c>
      <c r="J120" s="4">
        <f>Finanzplan!J329</f>
        <v>0</v>
      </c>
      <c r="K120" s="128">
        <f>Finanzplan!K329</f>
        <v>0</v>
      </c>
      <c r="L120" s="128">
        <f>Finanzplan!L329</f>
        <v>0</v>
      </c>
      <c r="M120" s="128">
        <f>Finanzplan!M329</f>
        <v>0</v>
      </c>
    </row>
    <row r="121" spans="1:13" s="125" customFormat="1" ht="12.75" customHeight="1" x14ac:dyDescent="0.2">
      <c r="A121" s="114">
        <f>Finanzplan!A333</f>
        <v>47</v>
      </c>
      <c r="B121" s="114"/>
      <c r="C121" s="167"/>
      <c r="D121" s="115" t="str">
        <f>Finanzplan!D333</f>
        <v>Durchlaufende Beiträge</v>
      </c>
      <c r="E121" s="116"/>
      <c r="F121" s="124"/>
      <c r="G121" s="122"/>
      <c r="H121" s="126">
        <f>Finanzplan!H333</f>
        <v>0</v>
      </c>
      <c r="I121" s="127">
        <f>Finanzplan!I333</f>
        <v>0</v>
      </c>
      <c r="J121" s="128">
        <f>Finanzplan!J333</f>
        <v>0</v>
      </c>
      <c r="K121" s="128">
        <f>Finanzplan!K333</f>
        <v>0</v>
      </c>
      <c r="L121" s="128">
        <f>Finanzplan!L333</f>
        <v>0</v>
      </c>
      <c r="M121" s="128">
        <f>Finanzplan!M333</f>
        <v>0</v>
      </c>
    </row>
    <row r="122" spans="1:13" s="125" customFormat="1" ht="12.75" customHeight="1" x14ac:dyDescent="0.2">
      <c r="A122" s="117">
        <f>Finanzplan!A191</f>
        <v>37</v>
      </c>
      <c r="B122" s="117">
        <v>470</v>
      </c>
      <c r="C122" s="168"/>
      <c r="D122" s="118" t="str">
        <f>Finanzplan!D191</f>
        <v>Durchlaufende Beiträge</v>
      </c>
      <c r="E122" s="119"/>
      <c r="F122" s="124"/>
      <c r="G122" s="122"/>
      <c r="H122" s="62">
        <f>Finanzplan!H191</f>
        <v>0</v>
      </c>
      <c r="I122" s="82">
        <f>Finanzplan!I191</f>
        <v>0</v>
      </c>
      <c r="J122" s="4">
        <f>Finanzplan!J191</f>
        <v>0</v>
      </c>
      <c r="K122" s="128">
        <f>Finanzplan!K191</f>
        <v>0</v>
      </c>
      <c r="L122" s="128">
        <f>Finanzplan!L191</f>
        <v>0</v>
      </c>
      <c r="M122" s="128">
        <f>Finanzplan!M191</f>
        <v>0</v>
      </c>
    </row>
    <row r="123" spans="1:13" s="125" customFormat="1" ht="12.75" customHeight="1" x14ac:dyDescent="0.2">
      <c r="A123" s="114">
        <f>Finanzplan!A338</f>
        <v>48</v>
      </c>
      <c r="B123" s="114"/>
      <c r="C123" s="167"/>
      <c r="D123" s="115" t="str">
        <f>Finanzplan!D338</f>
        <v>Ausserordentlicher Ertrag</v>
      </c>
      <c r="E123" s="116"/>
      <c r="F123" s="124"/>
      <c r="G123" s="122"/>
      <c r="H123" s="126">
        <f>Finanzplan!H338</f>
        <v>0</v>
      </c>
      <c r="I123" s="127">
        <f>Finanzplan!I338</f>
        <v>0</v>
      </c>
      <c r="J123" s="128">
        <f>Finanzplan!J338</f>
        <v>0</v>
      </c>
      <c r="K123" s="128">
        <f>Finanzplan!K338</f>
        <v>0</v>
      </c>
      <c r="L123" s="128">
        <f>Finanzplan!L338</f>
        <v>0</v>
      </c>
      <c r="M123" s="128">
        <f>Finanzplan!M338</f>
        <v>0</v>
      </c>
    </row>
    <row r="124" spans="1:13" s="125" customFormat="1" ht="12.75" customHeight="1" x14ac:dyDescent="0.2">
      <c r="A124" s="117"/>
      <c r="B124" s="117">
        <v>484</v>
      </c>
      <c r="C124" s="168"/>
      <c r="D124" s="118" t="str">
        <f>Finanzplan!D339</f>
        <v>Ausserordentliche Finanzerträge</v>
      </c>
      <c r="E124" s="119"/>
      <c r="F124" s="124"/>
      <c r="G124" s="122"/>
      <c r="H124" s="62">
        <f>Finanzplan!H339</f>
        <v>0</v>
      </c>
      <c r="I124" s="82">
        <f>Finanzplan!I339</f>
        <v>0</v>
      </c>
      <c r="J124" s="4">
        <f>Finanzplan!J339</f>
        <v>0</v>
      </c>
      <c r="K124" s="128">
        <f>Finanzplan!K339</f>
        <v>0</v>
      </c>
      <c r="L124" s="128">
        <f>Finanzplan!L339</f>
        <v>0</v>
      </c>
      <c r="M124" s="128">
        <f>Finanzplan!M339</f>
        <v>0</v>
      </c>
    </row>
    <row r="125" spans="1:13" s="125" customFormat="1" ht="12.75" customHeight="1" x14ac:dyDescent="0.2">
      <c r="A125" s="117"/>
      <c r="B125" s="117">
        <v>489</v>
      </c>
      <c r="C125" s="168"/>
      <c r="D125" s="118" t="str">
        <f>Finanzplan!D342</f>
        <v>Entnahmen aus dem EK</v>
      </c>
      <c r="E125" s="119"/>
      <c r="F125" s="124"/>
      <c r="G125" s="122"/>
      <c r="H125" s="62">
        <f>Finanzplan!H342</f>
        <v>0</v>
      </c>
      <c r="I125" s="82">
        <f>Finanzplan!I342</f>
        <v>0</v>
      </c>
      <c r="J125" s="4">
        <f>Finanzplan!J342</f>
        <v>0</v>
      </c>
      <c r="K125" s="128">
        <f>Finanzplan!K342</f>
        <v>0</v>
      </c>
      <c r="L125" s="128">
        <f>Finanzplan!L342</f>
        <v>0</v>
      </c>
      <c r="M125" s="128">
        <f>Finanzplan!M342</f>
        <v>0</v>
      </c>
    </row>
    <row r="126" spans="1:13" s="125" customFormat="1" ht="12.75" customHeight="1" x14ac:dyDescent="0.2">
      <c r="A126" s="114">
        <f>Finanzplan!A348</f>
        <v>49</v>
      </c>
      <c r="B126" s="114"/>
      <c r="C126" s="167"/>
      <c r="D126" s="115" t="str">
        <f>Finanzplan!D348</f>
        <v>Interne Verrechnungen</v>
      </c>
      <c r="E126" s="116"/>
      <c r="F126" s="124"/>
      <c r="G126" s="122"/>
      <c r="H126" s="126">
        <f>Finanzplan!H348</f>
        <v>0</v>
      </c>
      <c r="I126" s="127">
        <f>Finanzplan!I348</f>
        <v>0</v>
      </c>
      <c r="J126" s="128">
        <f>Finanzplan!J348</f>
        <v>0</v>
      </c>
      <c r="K126" s="128">
        <f>Finanzplan!K348</f>
        <v>0</v>
      </c>
      <c r="L126" s="128">
        <f>Finanzplan!L348</f>
        <v>0</v>
      </c>
      <c r="M126" s="128">
        <f>Finanzplan!M348</f>
        <v>0</v>
      </c>
    </row>
    <row r="127" spans="1:13" s="125" customFormat="1" ht="12.75" customHeight="1" x14ac:dyDescent="0.2">
      <c r="A127" s="117"/>
      <c r="B127" s="117">
        <v>490</v>
      </c>
      <c r="C127" s="168"/>
      <c r="D127" s="118" t="str">
        <f>Finanzplan!D208</f>
        <v>Interne Verrechnung von Material- und Warenbezüge</v>
      </c>
      <c r="E127" s="119"/>
      <c r="F127" s="124"/>
      <c r="G127" s="129"/>
      <c r="H127" s="62">
        <f>Finanzplan!H208</f>
        <v>0</v>
      </c>
      <c r="I127" s="82">
        <f>Finanzplan!I208</f>
        <v>0</v>
      </c>
      <c r="J127" s="4">
        <f>Finanzplan!J208</f>
        <v>0</v>
      </c>
      <c r="K127" s="128">
        <f>Finanzplan!K208</f>
        <v>0</v>
      </c>
      <c r="L127" s="128">
        <f>Finanzplan!L208</f>
        <v>0</v>
      </c>
      <c r="M127" s="128">
        <f>Finanzplan!M208</f>
        <v>0</v>
      </c>
    </row>
    <row r="128" spans="1:13" s="125" customFormat="1" ht="12.75" customHeight="1" x14ac:dyDescent="0.2">
      <c r="A128" s="117"/>
      <c r="B128" s="117">
        <v>491</v>
      </c>
      <c r="C128" s="168"/>
      <c r="D128" s="118" t="str">
        <f>Finanzplan!D211</f>
        <v>Interne Verrechnung von Dienstleistungen</v>
      </c>
      <c r="E128" s="119"/>
      <c r="F128" s="124"/>
      <c r="G128" s="130"/>
      <c r="H128" s="62">
        <f>Finanzplan!H211</f>
        <v>0</v>
      </c>
      <c r="I128" s="82">
        <f>Finanzplan!I211</f>
        <v>0</v>
      </c>
      <c r="J128" s="4">
        <f>Finanzplan!J211</f>
        <v>0</v>
      </c>
      <c r="K128" s="128">
        <f>Finanzplan!K211</f>
        <v>0</v>
      </c>
      <c r="L128" s="128">
        <f>Finanzplan!L211</f>
        <v>0</v>
      </c>
      <c r="M128" s="128">
        <f>Finanzplan!M211</f>
        <v>0</v>
      </c>
    </row>
    <row r="129" spans="1:13" s="125" customFormat="1" ht="12.75" customHeight="1" x14ac:dyDescent="0.2">
      <c r="A129" s="117"/>
      <c r="B129" s="117">
        <v>492</v>
      </c>
      <c r="C129" s="168"/>
      <c r="D129" s="118" t="str">
        <f>Finanzplan!D214</f>
        <v>Interne Verrechnung von Pacht, Mieten, Benützungskosten</v>
      </c>
      <c r="E129" s="119"/>
      <c r="F129" s="124"/>
      <c r="G129" s="130"/>
      <c r="H129" s="62">
        <f>Finanzplan!H214</f>
        <v>0</v>
      </c>
      <c r="I129" s="82">
        <f>Finanzplan!I214</f>
        <v>0</v>
      </c>
      <c r="J129" s="4">
        <f>Finanzplan!J214</f>
        <v>0</v>
      </c>
      <c r="K129" s="128">
        <f>Finanzplan!K214</f>
        <v>0</v>
      </c>
      <c r="L129" s="128">
        <f>Finanzplan!L214</f>
        <v>0</v>
      </c>
      <c r="M129" s="128">
        <f>Finanzplan!M214</f>
        <v>0</v>
      </c>
    </row>
    <row r="130" spans="1:13" s="125" customFormat="1" ht="12.75" customHeight="1" x14ac:dyDescent="0.2">
      <c r="A130" s="117"/>
      <c r="B130" s="117">
        <v>493</v>
      </c>
      <c r="C130" s="168"/>
      <c r="D130" s="118" t="str">
        <f>Finanzplan!D217</f>
        <v>Interne Verrechnung von Betriebs- und Verwaltungskosten</v>
      </c>
      <c r="E130" s="119"/>
      <c r="F130" s="124"/>
      <c r="G130" s="130"/>
      <c r="H130" s="62">
        <f>Finanzplan!H217</f>
        <v>0</v>
      </c>
      <c r="I130" s="82">
        <f>Finanzplan!I217</f>
        <v>0</v>
      </c>
      <c r="J130" s="4">
        <f>Finanzplan!J217</f>
        <v>0</v>
      </c>
      <c r="K130" s="128">
        <f>Finanzplan!K217</f>
        <v>0</v>
      </c>
      <c r="L130" s="128">
        <f>Finanzplan!L217</f>
        <v>0</v>
      </c>
      <c r="M130" s="128">
        <f>Finanzplan!M217</f>
        <v>0</v>
      </c>
    </row>
    <row r="131" spans="1:13" s="125" customFormat="1" ht="12.75" customHeight="1" x14ac:dyDescent="0.2">
      <c r="A131" s="117"/>
      <c r="B131" s="117">
        <v>494</v>
      </c>
      <c r="C131" s="168"/>
      <c r="D131" s="118" t="str">
        <f>Finanzplan!D220</f>
        <v>Kalk. Zinsen und Finanzaufwand</v>
      </c>
      <c r="E131" s="119"/>
      <c r="F131" s="124"/>
      <c r="G131" s="130"/>
      <c r="H131" s="62">
        <f>Finanzplan!H220</f>
        <v>0</v>
      </c>
      <c r="I131" s="82">
        <f>Finanzplan!I220</f>
        <v>0</v>
      </c>
      <c r="J131" s="4">
        <f>Finanzplan!J220</f>
        <v>0</v>
      </c>
      <c r="K131" s="128">
        <f>Finanzplan!K220</f>
        <v>0</v>
      </c>
      <c r="L131" s="128">
        <f>Finanzplan!L220</f>
        <v>0</v>
      </c>
      <c r="M131" s="128">
        <f>Finanzplan!M220</f>
        <v>0</v>
      </c>
    </row>
    <row r="132" spans="1:13" s="125" customFormat="1" ht="12.75" customHeight="1" x14ac:dyDescent="0.2">
      <c r="A132" s="117"/>
      <c r="B132" s="117">
        <v>498</v>
      </c>
      <c r="C132" s="168"/>
      <c r="D132" s="118" t="str">
        <f>Finanzplan!D223</f>
        <v>Übertragungen</v>
      </c>
      <c r="E132" s="119"/>
      <c r="F132" s="124"/>
      <c r="G132" s="131"/>
      <c r="H132" s="62">
        <f>Finanzplan!H223</f>
        <v>0</v>
      </c>
      <c r="I132" s="82">
        <f>Finanzplan!I223</f>
        <v>0</v>
      </c>
      <c r="J132" s="4">
        <f>Finanzplan!J223</f>
        <v>0</v>
      </c>
      <c r="K132" s="128">
        <f>Finanzplan!K223</f>
        <v>0</v>
      </c>
      <c r="L132" s="128">
        <f>Finanzplan!L223</f>
        <v>0</v>
      </c>
      <c r="M132" s="128">
        <f>Finanzplan!M223</f>
        <v>0</v>
      </c>
    </row>
    <row r="133" spans="1:13" s="125" customFormat="1" ht="12.75" customHeight="1" x14ac:dyDescent="0.2">
      <c r="A133" s="117">
        <f>Finanzplan!A207</f>
        <v>39</v>
      </c>
      <c r="B133" s="117">
        <v>499</v>
      </c>
      <c r="C133" s="168"/>
      <c r="D133" s="118" t="str">
        <f>Finanzplan!D207</f>
        <v>Interne Verrechnungen</v>
      </c>
      <c r="E133" s="119"/>
      <c r="F133" s="124"/>
      <c r="G133" s="129"/>
      <c r="H133" s="62">
        <f>Finanzplan!H207</f>
        <v>0</v>
      </c>
      <c r="I133" s="82">
        <f>Finanzplan!I207</f>
        <v>0</v>
      </c>
      <c r="J133" s="4">
        <f>Finanzplan!J207</f>
        <v>0</v>
      </c>
      <c r="K133" s="128">
        <f>Finanzplan!K207</f>
        <v>0</v>
      </c>
      <c r="L133" s="128">
        <f>Finanzplan!L207</f>
        <v>0</v>
      </c>
      <c r="M133" s="128">
        <f>Finanzplan!M207</f>
        <v>0</v>
      </c>
    </row>
    <row r="134" spans="1:13" ht="12.75" customHeight="1" x14ac:dyDescent="0.2">
      <c r="A134" s="111"/>
      <c r="B134" s="111"/>
      <c r="C134" s="166"/>
      <c r="D134" s="112"/>
      <c r="E134" s="113"/>
      <c r="F134" s="132"/>
      <c r="G134" s="131"/>
      <c r="H134" s="133"/>
      <c r="I134" s="134"/>
      <c r="J134" s="135"/>
      <c r="K134" s="135"/>
      <c r="L134" s="135"/>
      <c r="M134" s="135"/>
    </row>
    <row r="135" spans="1:13" s="125" customFormat="1" ht="12.75" customHeight="1" x14ac:dyDescent="0.2">
      <c r="A135" s="114">
        <f>Finanzplan!A371</f>
        <v>99</v>
      </c>
      <c r="B135" s="120"/>
      <c r="C135" s="169"/>
      <c r="D135" s="115" t="str">
        <f>Finanzplan!D371</f>
        <v>ERTRAGS (-) / AUFWANDÜBERSCHUSS (+)</v>
      </c>
      <c r="E135" s="116"/>
      <c r="F135" s="124"/>
      <c r="G135" s="122"/>
      <c r="H135" s="126">
        <f>Finanzplan!H371</f>
        <v>0</v>
      </c>
      <c r="I135" s="127">
        <f>Finanzplan!I371</f>
        <v>0</v>
      </c>
      <c r="J135" s="128">
        <f>Finanzplan!J371</f>
        <v>0</v>
      </c>
      <c r="K135" s="128">
        <f>Finanzplan!K371</f>
        <v>0</v>
      </c>
      <c r="L135" s="128">
        <f>Finanzplan!L371</f>
        <v>0</v>
      </c>
      <c r="M135" s="128">
        <f>Finanzplan!M371</f>
        <v>0</v>
      </c>
    </row>
  </sheetData>
  <sheetProtection sheet="1" objects="1" scenarios="1" selectLockedCells="1" selectUnlockedCells="1"/>
  <mergeCells count="23">
    <mergeCell ref="A38:B38"/>
    <mergeCell ref="A29:B29"/>
    <mergeCell ref="A19:B19"/>
    <mergeCell ref="A28:B28"/>
    <mergeCell ref="A31:B31"/>
    <mergeCell ref="A34:B34"/>
    <mergeCell ref="A37:B37"/>
    <mergeCell ref="A33:B33"/>
    <mergeCell ref="A32:B32"/>
    <mergeCell ref="A35:B35"/>
    <mergeCell ref="A30:B30"/>
    <mergeCell ref="A36:B36"/>
    <mergeCell ref="A18:B18"/>
    <mergeCell ref="F2:J2"/>
    <mergeCell ref="A26:B26"/>
    <mergeCell ref="A21:B21"/>
    <mergeCell ref="F4:F8"/>
    <mergeCell ref="A17:B17"/>
    <mergeCell ref="A23:B23"/>
    <mergeCell ref="A24:B24"/>
    <mergeCell ref="G4:G8"/>
    <mergeCell ref="A16:B16"/>
    <mergeCell ref="A25:B25"/>
  </mergeCells>
  <printOptions horizontalCentered="1"/>
  <pageMargins left="0" right="0" top="0.39370078740157483" bottom="0.39370078740157483" header="0.39370078740157483" footer="0.19685039370078741"/>
  <pageSetup paperSize="9" orientation="landscape" useFirstPageNumber="1"/>
  <headerFooter alignWithMargins="0">
    <oddFooter>&amp;CSeite &amp;P / &amp;N</oddFooter>
  </headerFooter>
  <rowBreaks count="3" manualBreakCount="3">
    <brk id="48" max="16383" man="1"/>
    <brk id="79" max="16383" man="1"/>
    <brk id="105"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M61"/>
  <sheetViews>
    <sheetView workbookViewId="0">
      <selection activeCell="E31" sqref="E31"/>
    </sheetView>
  </sheetViews>
  <sheetFormatPr baseColWidth="10" defaultColWidth="11.42578125" defaultRowHeight="11.25" x14ac:dyDescent="0.2"/>
  <cols>
    <col min="1" max="1" width="3.42578125" style="123" customWidth="1"/>
    <col min="2" max="2" width="5.42578125" style="123" customWidth="1"/>
    <col min="3" max="3" width="1.85546875" style="123" customWidth="1"/>
    <col min="4" max="4" width="17.85546875" style="123" customWidth="1"/>
    <col min="5" max="5" width="43" style="123" customWidth="1"/>
    <col min="6" max="6" width="5.7109375" style="26" customWidth="1"/>
    <col min="7" max="7" width="4.7109375" style="27" customWidth="1"/>
    <col min="8" max="8" width="11.7109375" style="136" bestFit="1" customWidth="1"/>
    <col min="9" max="9" width="11" style="137" customWidth="1"/>
    <col min="10" max="13" width="11" style="136" customWidth="1"/>
    <col min="14" max="18" width="11.42578125" style="123" customWidth="1"/>
    <col min="19" max="16384" width="11.42578125" style="123"/>
  </cols>
  <sheetData>
    <row r="1" spans="1:13" s="106" customFormat="1" ht="18.75" customHeight="1" x14ac:dyDescent="0.3">
      <c r="A1" s="98" t="str">
        <f>Titelblatt!A13</f>
        <v>Musterkirchgemeinde</v>
      </c>
      <c r="B1" s="99"/>
      <c r="C1" s="99"/>
      <c r="D1" s="99"/>
      <c r="E1" s="99"/>
      <c r="F1" s="100"/>
      <c r="G1" s="101"/>
      <c r="H1" s="102"/>
      <c r="I1" s="103"/>
      <c r="J1" s="102"/>
      <c r="K1" s="102"/>
      <c r="L1" s="104"/>
      <c r="M1" s="105" t="s">
        <v>87</v>
      </c>
    </row>
    <row r="2" spans="1:13" s="107" customFormat="1" ht="18" customHeight="1" thickBot="1" x14ac:dyDescent="0.25">
      <c r="A2" s="96"/>
      <c r="B2" s="8"/>
      <c r="C2" s="8"/>
      <c r="D2" s="8"/>
      <c r="E2" s="8"/>
      <c r="F2" s="317"/>
      <c r="G2" s="318"/>
      <c r="H2" s="318"/>
      <c r="I2" s="318"/>
      <c r="J2" s="318"/>
      <c r="K2" s="84"/>
      <c r="L2" s="84"/>
      <c r="M2" s="97" t="str">
        <f>Titelblatt!A18</f>
        <v>2025 - 2031</v>
      </c>
    </row>
    <row r="3" spans="1:13" s="25" customFormat="1" ht="9.75" customHeight="1" thickBot="1" x14ac:dyDescent="0.25">
      <c r="D3" s="9"/>
      <c r="E3" s="9"/>
      <c r="F3" s="26"/>
      <c r="G3" s="27"/>
      <c r="H3" s="64"/>
      <c r="I3" s="2"/>
      <c r="J3" s="64"/>
      <c r="K3" s="64"/>
      <c r="L3" s="64"/>
      <c r="M3" s="64"/>
    </row>
    <row r="4" spans="1:13" s="108" customFormat="1" ht="13.5" customHeight="1" x14ac:dyDescent="0.2">
      <c r="A4" s="28"/>
      <c r="B4" s="29"/>
      <c r="C4" s="29"/>
      <c r="D4" s="61"/>
      <c r="E4" s="10"/>
      <c r="F4" s="319" t="s">
        <v>88</v>
      </c>
      <c r="G4" s="322" t="s">
        <v>89</v>
      </c>
      <c r="H4" s="66" t="s">
        <v>90</v>
      </c>
      <c r="I4" s="67" t="s">
        <v>91</v>
      </c>
      <c r="J4" s="85" t="s">
        <v>92</v>
      </c>
      <c r="K4" s="86" t="s">
        <v>92</v>
      </c>
      <c r="L4" s="87" t="s">
        <v>92</v>
      </c>
      <c r="M4" s="88" t="s">
        <v>92</v>
      </c>
    </row>
    <row r="5" spans="1:13" s="109" customFormat="1" ht="13.5" customHeight="1" x14ac:dyDescent="0.2">
      <c r="A5" s="30"/>
      <c r="B5" s="31"/>
      <c r="C5" s="31"/>
      <c r="D5" s="53"/>
      <c r="E5" s="11" t="str">
        <f>Finanzplan!E5</f>
        <v>Periode:</v>
      </c>
      <c r="F5" s="320"/>
      <c r="G5" s="320"/>
      <c r="H5" s="243">
        <f>Finanzplan!H5</f>
        <v>0</v>
      </c>
      <c r="I5" s="248">
        <f>Finanzplan!I5</f>
        <v>0</v>
      </c>
      <c r="J5" s="248">
        <f>Finanzplan!J5</f>
        <v>0</v>
      </c>
      <c r="K5" s="248">
        <f>Finanzplan!K5</f>
        <v>0</v>
      </c>
      <c r="L5" s="248">
        <f>Finanzplan!L5</f>
        <v>0</v>
      </c>
      <c r="M5" s="248">
        <f>Finanzplan!M5</f>
        <v>0</v>
      </c>
    </row>
    <row r="6" spans="1:13" s="33" customFormat="1" ht="13.5" customHeight="1" x14ac:dyDescent="0.15">
      <c r="A6" s="32"/>
      <c r="D6" s="54"/>
      <c r="E6" s="12"/>
      <c r="F6" s="320"/>
      <c r="G6" s="320"/>
      <c r="H6" s="68" t="s">
        <v>94</v>
      </c>
      <c r="I6" s="69" t="s">
        <v>94</v>
      </c>
      <c r="J6" s="69" t="s">
        <v>94</v>
      </c>
      <c r="K6" s="69" t="s">
        <v>94</v>
      </c>
      <c r="L6" s="69" t="s">
        <v>94</v>
      </c>
      <c r="M6" s="69" t="s">
        <v>94</v>
      </c>
    </row>
    <row r="7" spans="1:13" s="33" customFormat="1" ht="22.5" customHeight="1" x14ac:dyDescent="0.2">
      <c r="A7" s="32"/>
      <c r="D7" s="55"/>
      <c r="E7" s="17" t="str">
        <f>Finanzplan!E7</f>
        <v>ERGEBNIS (- Ertrags- / + Aufwandüberschuss)</v>
      </c>
      <c r="F7" s="320"/>
      <c r="G7" s="320"/>
      <c r="H7" s="152">
        <f>Finanzplan!H7</f>
        <v>0</v>
      </c>
      <c r="I7" s="154">
        <f>Finanzplan!I7</f>
        <v>0</v>
      </c>
      <c r="J7" s="154">
        <f>Finanzplan!J7</f>
        <v>0</v>
      </c>
      <c r="K7" s="154">
        <f>Finanzplan!K7</f>
        <v>0</v>
      </c>
      <c r="L7" s="154">
        <f>Finanzplan!L7</f>
        <v>0</v>
      </c>
      <c r="M7" s="154">
        <f>Finanzplan!M7</f>
        <v>0</v>
      </c>
    </row>
    <row r="8" spans="1:13" s="110" customFormat="1" ht="10.5" customHeight="1" thickBot="1" x14ac:dyDescent="0.25">
      <c r="A8" s="34"/>
      <c r="B8" s="35"/>
      <c r="C8" s="35"/>
      <c r="D8" s="56"/>
      <c r="E8" s="13"/>
      <c r="F8" s="321"/>
      <c r="G8" s="321"/>
      <c r="H8" s="92"/>
      <c r="I8" s="151"/>
      <c r="J8" s="92"/>
      <c r="K8" s="93"/>
      <c r="L8" s="94"/>
      <c r="M8" s="94"/>
    </row>
    <row r="9" spans="1:13" s="20" customFormat="1" ht="12.75" customHeight="1" x14ac:dyDescent="0.2">
      <c r="A9" s="47"/>
      <c r="B9" s="48"/>
      <c r="C9" s="48"/>
      <c r="D9" s="57"/>
      <c r="E9" s="14" t="str">
        <f>Finanzplan!E9</f>
        <v>Steuerkraft 100%</v>
      </c>
      <c r="F9" s="18"/>
      <c r="G9" s="19" t="str">
        <f>Finanzplan!G9</f>
        <v>A</v>
      </c>
      <c r="H9" s="71" t="e">
        <f>Finanzplan!H9</f>
        <v>#DIV/0!</v>
      </c>
      <c r="I9" s="75" t="e">
        <f>Finanzplan!I9</f>
        <v>#DIV/0!</v>
      </c>
      <c r="J9" s="75" t="e">
        <f>Finanzplan!J9</f>
        <v>#DIV/0!</v>
      </c>
      <c r="K9" s="75" t="e">
        <f>Finanzplan!K9</f>
        <v>#DIV/0!</v>
      </c>
      <c r="L9" s="75" t="e">
        <f>Finanzplan!L9</f>
        <v>#DIV/0!</v>
      </c>
      <c r="M9" s="75" t="e">
        <f>Finanzplan!M9</f>
        <v>#DIV/0!</v>
      </c>
    </row>
    <row r="10" spans="1:13" s="20" customFormat="1" ht="12.75" customHeight="1" x14ac:dyDescent="0.2">
      <c r="A10" s="49"/>
      <c r="B10" s="50"/>
      <c r="C10" s="50"/>
      <c r="D10" s="58"/>
      <c r="E10" s="15" t="str">
        <f>Finanzplan!E10</f>
        <v>Steuerkraft pro Mitglied</v>
      </c>
      <c r="F10" s="21"/>
      <c r="G10" s="19" t="str">
        <f>Finanzplan!G10</f>
        <v>A</v>
      </c>
      <c r="H10" s="72" t="e">
        <f>Finanzplan!H10</f>
        <v>#DIV/0!</v>
      </c>
      <c r="I10" s="75" t="e">
        <f>Finanzplan!I10</f>
        <v>#DIV/0!</v>
      </c>
      <c r="J10" s="75" t="e">
        <f>Finanzplan!J10</f>
        <v>#DIV/0!</v>
      </c>
      <c r="K10" s="75" t="e">
        <f>Finanzplan!K10</f>
        <v>#DIV/0!</v>
      </c>
      <c r="L10" s="75" t="e">
        <f>Finanzplan!L10</f>
        <v>#DIV/0!</v>
      </c>
      <c r="M10" s="75" t="e">
        <f>Finanzplan!M10</f>
        <v>#DIV/0!</v>
      </c>
    </row>
    <row r="11" spans="1:13" s="20" customFormat="1" ht="12.75" customHeight="1" x14ac:dyDescent="0.2">
      <c r="A11" s="49"/>
      <c r="B11" s="50"/>
      <c r="C11" s="50"/>
      <c r="D11" s="58"/>
      <c r="E11" s="15" t="str">
        <f>Finanzplan!E11</f>
        <v>Steuerertrag pro Steuerprozent</v>
      </c>
      <c r="F11" s="21"/>
      <c r="G11" s="19" t="str">
        <f>Finanzplan!G11</f>
        <v>A</v>
      </c>
      <c r="H11" s="72" t="e">
        <f>Finanzplan!H11</f>
        <v>#DIV/0!</v>
      </c>
      <c r="I11" s="75" t="e">
        <f>Finanzplan!I11</f>
        <v>#DIV/0!</v>
      </c>
      <c r="J11" s="75" t="e">
        <f>Finanzplan!J11</f>
        <v>#DIV/0!</v>
      </c>
      <c r="K11" s="75" t="e">
        <f>Finanzplan!K11</f>
        <v>#DIV/0!</v>
      </c>
      <c r="L11" s="75" t="e">
        <f>Finanzplan!L11</f>
        <v>#DIV/0!</v>
      </c>
      <c r="M11" s="75" t="e">
        <f>Finanzplan!M11</f>
        <v>#DIV/0!</v>
      </c>
    </row>
    <row r="12" spans="1:13" s="22" customFormat="1" ht="12.75" customHeight="1" x14ac:dyDescent="0.2">
      <c r="A12" s="51"/>
      <c r="B12" s="25"/>
      <c r="C12" s="25"/>
      <c r="D12" s="1"/>
      <c r="E12" s="16" t="str">
        <f>Finanzplan!E12</f>
        <v>Steuerfuss</v>
      </c>
      <c r="F12" s="23"/>
      <c r="G12" s="24" t="str">
        <f>Finanzplan!G12</f>
        <v>M</v>
      </c>
      <c r="H12" s="244">
        <f>Finanzplan!H12</f>
        <v>0</v>
      </c>
      <c r="I12" s="244">
        <f>Finanzplan!I12</f>
        <v>0</v>
      </c>
      <c r="J12" s="244">
        <f>Finanzplan!J12</f>
        <v>0</v>
      </c>
      <c r="K12" s="244">
        <f>Finanzplan!K12</f>
        <v>0</v>
      </c>
      <c r="L12" s="244">
        <f>Finanzplan!L12</f>
        <v>0</v>
      </c>
      <c r="M12" s="244">
        <f>Finanzplan!M12</f>
        <v>0</v>
      </c>
    </row>
    <row r="13" spans="1:13" s="22" customFormat="1" ht="12.75" customHeight="1" x14ac:dyDescent="0.2">
      <c r="A13" s="51"/>
      <c r="B13" s="25"/>
      <c r="C13" s="25"/>
      <c r="D13" s="1"/>
      <c r="E13" s="16" t="str">
        <f>Finanzplan!E13</f>
        <v>Anzahl Mitglieder</v>
      </c>
      <c r="F13" s="23"/>
      <c r="G13" s="24" t="str">
        <f>Finanzplan!G13</f>
        <v>M</v>
      </c>
      <c r="H13" s="245">
        <f>Finanzplan!H13</f>
        <v>0</v>
      </c>
      <c r="I13" s="245">
        <f>Finanzplan!I13</f>
        <v>0</v>
      </c>
      <c r="J13" s="245">
        <f>Finanzplan!J13</f>
        <v>0</v>
      </c>
      <c r="K13" s="245">
        <f>Finanzplan!K13</f>
        <v>0</v>
      </c>
      <c r="L13" s="245">
        <f>Finanzplan!L13</f>
        <v>0</v>
      </c>
      <c r="M13" s="245">
        <f>Finanzplan!M13</f>
        <v>0</v>
      </c>
    </row>
    <row r="14" spans="1:13" s="20" customFormat="1" ht="12.75" customHeight="1" x14ac:dyDescent="0.2">
      <c r="A14" s="49"/>
      <c r="B14" s="50"/>
      <c r="C14" s="50"/>
      <c r="D14" s="58"/>
      <c r="E14" s="15" t="str">
        <f>Finanzplan!E14</f>
        <v>Notwendiger Steuerfuss</v>
      </c>
      <c r="F14" s="23"/>
      <c r="G14" s="141" t="str">
        <f>Finanzplan!G14</f>
        <v>A</v>
      </c>
      <c r="H14" s="143" t="e">
        <f>Finanzplan!H14</f>
        <v>#DIV/0!</v>
      </c>
      <c r="I14" s="143" t="e">
        <f>Finanzplan!I14</f>
        <v>#DIV/0!</v>
      </c>
      <c r="J14" s="143" t="e">
        <f>Finanzplan!J14</f>
        <v>#DIV/0!</v>
      </c>
      <c r="K14" s="143" t="e">
        <f>Finanzplan!K14</f>
        <v>#DIV/0!</v>
      </c>
      <c r="L14" s="143" t="e">
        <f>Finanzplan!L14</f>
        <v>#DIV/0!</v>
      </c>
      <c r="M14" s="143" t="e">
        <f>Finanzplan!M14</f>
        <v>#DIV/0!</v>
      </c>
    </row>
    <row r="15" spans="1:13" s="20" customFormat="1" ht="12.75" customHeight="1" x14ac:dyDescent="0.2">
      <c r="A15" s="49"/>
      <c r="B15" s="50"/>
      <c r="C15" s="50"/>
      <c r="D15" s="58"/>
      <c r="E15" s="15"/>
      <c r="F15" s="23"/>
      <c r="G15" s="141"/>
      <c r="H15" s="143"/>
      <c r="I15" s="143"/>
      <c r="J15" s="143"/>
      <c r="K15" s="143"/>
      <c r="L15" s="143"/>
      <c r="M15" s="143"/>
    </row>
    <row r="16" spans="1:13" s="20" customFormat="1" ht="12.75" customHeight="1" x14ac:dyDescent="0.2">
      <c r="A16" s="327" t="str">
        <f>Finanzplan!A16</f>
        <v>per 31.12.</v>
      </c>
      <c r="B16" s="324"/>
      <c r="C16" s="157"/>
      <c r="D16" s="55" t="str">
        <f>Finanzplan!D16</f>
        <v>Gr. 100/102/107/108</v>
      </c>
      <c r="E16" s="147" t="str">
        <f>Finanzplan!E16</f>
        <v>Flüssige Mittel + kurz- &amp; langfr. Finanzanlagen</v>
      </c>
      <c r="F16" s="23"/>
      <c r="G16" s="24" t="str">
        <f>Finanzplan!G16</f>
        <v>A</v>
      </c>
      <c r="H16" s="75">
        <f>Finanzplan!H16</f>
        <v>0</v>
      </c>
      <c r="I16" s="75">
        <f>Finanzplan!I16</f>
        <v>0</v>
      </c>
      <c r="J16" s="75">
        <f>Finanzplan!J16</f>
        <v>0</v>
      </c>
      <c r="K16" s="75">
        <f>Finanzplan!K16</f>
        <v>0</v>
      </c>
      <c r="L16" s="75">
        <f>Finanzplan!L16</f>
        <v>0</v>
      </c>
      <c r="M16" s="75">
        <f>Finanzplan!M16</f>
        <v>0</v>
      </c>
    </row>
    <row r="17" spans="1:13" s="20" customFormat="1" ht="12.75" customHeight="1" x14ac:dyDescent="0.2">
      <c r="A17" s="323" t="str">
        <f>Finanzplan!A17</f>
        <v>per 31.12.</v>
      </c>
      <c r="B17" s="324"/>
      <c r="C17" s="157"/>
      <c r="D17" s="156" t="str">
        <f>Finanzplan!D17</f>
        <v>Gruppe 100</v>
      </c>
      <c r="E17" s="16" t="str">
        <f>Finanzplan!E17</f>
        <v>Flüssige Mittel + kurzfristige Finanzanlagen</v>
      </c>
      <c r="F17" s="23"/>
      <c r="G17" s="24" t="str">
        <f>Finanzplan!G17</f>
        <v>M</v>
      </c>
      <c r="H17" s="245">
        <f>Finanzplan!H17</f>
        <v>0</v>
      </c>
      <c r="I17" s="245">
        <f>Finanzplan!I17</f>
        <v>0</v>
      </c>
      <c r="J17" s="245">
        <f>Finanzplan!J17</f>
        <v>0</v>
      </c>
      <c r="K17" s="245">
        <f>Finanzplan!K17</f>
        <v>0</v>
      </c>
      <c r="L17" s="245">
        <f>Finanzplan!L17</f>
        <v>0</v>
      </c>
      <c r="M17" s="245">
        <f>Finanzplan!M17</f>
        <v>0</v>
      </c>
    </row>
    <row r="18" spans="1:13" s="20" customFormat="1" ht="12.75" customHeight="1" x14ac:dyDescent="0.2">
      <c r="A18" s="323" t="str">
        <f>Finanzplan!A18</f>
        <v>per 31.12.</v>
      </c>
      <c r="B18" s="324"/>
      <c r="C18" s="157"/>
      <c r="D18" s="156" t="str">
        <f>Finanzplan!D18</f>
        <v>Gruppe 102/107</v>
      </c>
      <c r="E18" s="16" t="str">
        <f>Finanzplan!E18</f>
        <v xml:space="preserve">Kurz- und Langfristige Finanzanlagen </v>
      </c>
      <c r="F18" s="23"/>
      <c r="G18" s="24" t="str">
        <f>Finanzplan!G18</f>
        <v>M</v>
      </c>
      <c r="H18" s="245">
        <f>Finanzplan!H18</f>
        <v>0</v>
      </c>
      <c r="I18" s="245">
        <f>Finanzplan!I18</f>
        <v>0</v>
      </c>
      <c r="J18" s="245">
        <f>Finanzplan!J18</f>
        <v>0</v>
      </c>
      <c r="K18" s="245">
        <f>Finanzplan!K18</f>
        <v>0</v>
      </c>
      <c r="L18" s="245">
        <f>Finanzplan!L18</f>
        <v>0</v>
      </c>
      <c r="M18" s="245">
        <f>Finanzplan!M18</f>
        <v>0</v>
      </c>
    </row>
    <row r="19" spans="1:13" s="20" customFormat="1" ht="12.75" customHeight="1" x14ac:dyDescent="0.2">
      <c r="A19" s="323" t="str">
        <f>Finanzplan!A19</f>
        <v>per 31.12.</v>
      </c>
      <c r="B19" s="324"/>
      <c r="C19" s="157"/>
      <c r="D19" s="156" t="str">
        <f>Finanzplan!D19</f>
        <v>Gruppe 108</v>
      </c>
      <c r="E19" s="16" t="str">
        <f>Finanzplan!E19</f>
        <v xml:space="preserve">Sachanlagen Finanzvermögen </v>
      </c>
      <c r="F19" s="23"/>
      <c r="G19" s="24" t="str">
        <f>Finanzplan!G19</f>
        <v>M</v>
      </c>
      <c r="H19" s="245">
        <f>Finanzplan!H19</f>
        <v>0</v>
      </c>
      <c r="I19" s="245">
        <f>Finanzplan!I19</f>
        <v>0</v>
      </c>
      <c r="J19" s="245">
        <f>Finanzplan!J19</f>
        <v>0</v>
      </c>
      <c r="K19" s="245">
        <f>Finanzplan!K19</f>
        <v>0</v>
      </c>
      <c r="L19" s="245">
        <f>Finanzplan!L19</f>
        <v>0</v>
      </c>
      <c r="M19" s="245">
        <f>Finanzplan!M19</f>
        <v>0</v>
      </c>
    </row>
    <row r="20" spans="1:13" s="20" customFormat="1" ht="5.25" customHeight="1" x14ac:dyDescent="0.2">
      <c r="A20" s="189"/>
      <c r="B20" s="157"/>
      <c r="C20" s="157"/>
      <c r="D20" s="156"/>
      <c r="E20" s="16"/>
      <c r="F20" s="23"/>
      <c r="G20" s="24"/>
      <c r="H20" s="246"/>
      <c r="I20" s="246"/>
      <c r="J20" s="246"/>
      <c r="K20" s="246"/>
      <c r="L20" s="246"/>
      <c r="M20" s="246"/>
    </row>
    <row r="21" spans="1:13" s="22" customFormat="1" ht="12.75" customHeight="1" x14ac:dyDescent="0.2">
      <c r="A21" s="323" t="str">
        <f>Finanzplan!A21</f>
        <v>per 31.12.</v>
      </c>
      <c r="B21" s="326"/>
      <c r="C21" s="157"/>
      <c r="D21" s="55" t="str">
        <f>Finanzplan!D21</f>
        <v>Gruppe 14</v>
      </c>
      <c r="E21" s="147" t="str">
        <f>Finanzplan!E21</f>
        <v>Verwaltungsvermögen (nach Abschreibung)</v>
      </c>
      <c r="F21" s="23"/>
      <c r="G21" s="24" t="str">
        <f>Finanzplan!G21</f>
        <v>M</v>
      </c>
      <c r="H21" s="245">
        <f>Finanzplan!H21</f>
        <v>0</v>
      </c>
      <c r="I21" s="245">
        <f>Finanzplan!I21</f>
        <v>0</v>
      </c>
      <c r="J21" s="245">
        <f>Finanzplan!J21</f>
        <v>0</v>
      </c>
      <c r="K21" s="245">
        <f>Finanzplan!K21</f>
        <v>0</v>
      </c>
      <c r="L21" s="245">
        <f>Finanzplan!L21</f>
        <v>0</v>
      </c>
      <c r="M21" s="245">
        <f>Finanzplan!M21</f>
        <v>0</v>
      </c>
    </row>
    <row r="22" spans="1:13" s="22" customFormat="1" ht="6" customHeight="1" x14ac:dyDescent="0.2">
      <c r="A22" s="49"/>
      <c r="B22" s="50"/>
      <c r="C22" s="50"/>
      <c r="D22" s="58"/>
      <c r="E22" s="15"/>
      <c r="F22" s="23"/>
      <c r="G22" s="141"/>
      <c r="H22" s="163"/>
      <c r="I22" s="163"/>
      <c r="J22" s="163"/>
      <c r="K22" s="163"/>
      <c r="L22" s="163"/>
      <c r="M22" s="163"/>
    </row>
    <row r="23" spans="1:13" s="22" customFormat="1" ht="12.75" customHeight="1" x14ac:dyDescent="0.2">
      <c r="A23" s="327" t="s">
        <v>103</v>
      </c>
      <c r="B23" s="326"/>
      <c r="C23" s="161"/>
      <c r="D23" s="55" t="s">
        <v>397</v>
      </c>
      <c r="E23" s="149" t="str">
        <f>Finanzplan!E23</f>
        <v>Total langfristiges Fremdkapital</v>
      </c>
      <c r="F23" s="23"/>
      <c r="G23" s="24"/>
      <c r="H23" s="75">
        <f>Finanzplan!H23</f>
        <v>0</v>
      </c>
      <c r="I23" s="75">
        <f>Finanzplan!I23</f>
        <v>0</v>
      </c>
      <c r="J23" s="75">
        <f>Finanzplan!J23</f>
        <v>0</v>
      </c>
      <c r="K23" s="75">
        <f>Finanzplan!K23</f>
        <v>0</v>
      </c>
      <c r="L23" s="75">
        <f>Finanzplan!L23</f>
        <v>0</v>
      </c>
      <c r="M23" s="75">
        <f>Finanzplan!M23</f>
        <v>0</v>
      </c>
    </row>
    <row r="24" spans="1:13" s="22" customFormat="1" ht="12.75" customHeight="1" x14ac:dyDescent="0.2">
      <c r="A24" s="323" t="str">
        <f>Finanzplan!A24</f>
        <v>per 31.12.</v>
      </c>
      <c r="B24" s="326"/>
      <c r="C24" s="157"/>
      <c r="D24" s="156" t="str">
        <f>Finanzplan!D24</f>
        <v>Gruppe 206</v>
      </c>
      <c r="E24" s="145" t="str">
        <f>Finanzplan!E24</f>
        <v xml:space="preserve">Langfristige Finanzverbindlichkeiten </v>
      </c>
      <c r="F24" s="23"/>
      <c r="G24" s="24" t="str">
        <f>Finanzplan!G24</f>
        <v>M</v>
      </c>
      <c r="H24" s="247">
        <f>Finanzplan!H24</f>
        <v>0</v>
      </c>
      <c r="I24" s="247">
        <f>Finanzplan!I24</f>
        <v>0</v>
      </c>
      <c r="J24" s="247">
        <f>Finanzplan!J24</f>
        <v>0</v>
      </c>
      <c r="K24" s="247">
        <f>Finanzplan!K24</f>
        <v>0</v>
      </c>
      <c r="L24" s="247">
        <f>Finanzplan!L24</f>
        <v>0</v>
      </c>
      <c r="M24" s="247">
        <f>Finanzplan!M24</f>
        <v>0</v>
      </c>
    </row>
    <row r="25" spans="1:13" s="22" customFormat="1" ht="12.75" customHeight="1" x14ac:dyDescent="0.2">
      <c r="A25" s="323" t="str">
        <f>Finanzplan!A25</f>
        <v>per 31.12.</v>
      </c>
      <c r="B25" s="326"/>
      <c r="C25" s="157"/>
      <c r="D25" s="156" t="str">
        <f>Finanzplan!D25</f>
        <v>Gruppe 208</v>
      </c>
      <c r="E25" s="145" t="str">
        <f>Finanzplan!E25</f>
        <v xml:space="preserve">Langfristige Rückstellungen </v>
      </c>
      <c r="F25" s="23"/>
      <c r="G25" s="24" t="str">
        <f>Finanzplan!G25</f>
        <v>M</v>
      </c>
      <c r="H25" s="247">
        <f>Finanzplan!H25</f>
        <v>0</v>
      </c>
      <c r="I25" s="247">
        <f>Finanzplan!I25</f>
        <v>0</v>
      </c>
      <c r="J25" s="247">
        <f>Finanzplan!J25</f>
        <v>0</v>
      </c>
      <c r="K25" s="247">
        <f>Finanzplan!K25</f>
        <v>0</v>
      </c>
      <c r="L25" s="247">
        <f>Finanzplan!L25</f>
        <v>0</v>
      </c>
      <c r="M25" s="247">
        <f>Finanzplan!M25</f>
        <v>0</v>
      </c>
    </row>
    <row r="26" spans="1:13" s="22" customFormat="1" ht="12.75" customHeight="1" x14ac:dyDescent="0.2">
      <c r="A26" s="325" t="str">
        <f>Finanzplan!A26</f>
        <v>per 31.12.</v>
      </c>
      <c r="B26" s="326"/>
      <c r="C26" s="160"/>
      <c r="D26" s="158" t="str">
        <f>Finanzplan!D26</f>
        <v>Gruppe 209</v>
      </c>
      <c r="E26" s="145" t="str">
        <f>Finanzplan!E26</f>
        <v>Verbindlichkeiten gegenüber Spezialfinanz. und Fonds im FK</v>
      </c>
      <c r="F26" s="165"/>
      <c r="G26" s="24" t="str">
        <f>Finanzplan!G26</f>
        <v>M</v>
      </c>
      <c r="H26" s="247">
        <f>Finanzplan!H26</f>
        <v>0</v>
      </c>
      <c r="I26" s="247">
        <f>Finanzplan!I26</f>
        <v>0</v>
      </c>
      <c r="J26" s="247">
        <f>Finanzplan!J26</f>
        <v>0</v>
      </c>
      <c r="K26" s="247">
        <f>Finanzplan!K26</f>
        <v>0</v>
      </c>
      <c r="L26" s="247">
        <f>Finanzplan!L26</f>
        <v>0</v>
      </c>
      <c r="M26" s="247">
        <f>Finanzplan!M26</f>
        <v>0</v>
      </c>
    </row>
    <row r="27" spans="1:13" s="22" customFormat="1" ht="6" customHeight="1" x14ac:dyDescent="0.2">
      <c r="A27" s="49"/>
      <c r="B27" s="50"/>
      <c r="C27" s="50"/>
      <c r="D27" s="58"/>
      <c r="E27" s="15"/>
      <c r="F27" s="23"/>
      <c r="G27" s="141"/>
      <c r="H27" s="163"/>
      <c r="I27" s="163"/>
      <c r="J27" s="163"/>
      <c r="K27" s="163"/>
      <c r="L27" s="163"/>
      <c r="M27" s="163"/>
    </row>
    <row r="28" spans="1:13" s="22" customFormat="1" ht="12.75" customHeight="1" x14ac:dyDescent="0.2">
      <c r="A28" s="327" t="str">
        <f>Finanzplan!A28</f>
        <v>per 31.12.</v>
      </c>
      <c r="B28" s="326"/>
      <c r="C28" s="161"/>
      <c r="D28" s="55" t="str">
        <f>Finanzplan!D28</f>
        <v>Gruppe 29</v>
      </c>
      <c r="E28" s="147" t="str">
        <f>Finanzplan!E28</f>
        <v xml:space="preserve">Total Eigenkapital </v>
      </c>
      <c r="F28" s="23"/>
      <c r="G28" s="141" t="str">
        <f>Finanzplan!G28</f>
        <v>A</v>
      </c>
      <c r="H28" s="75">
        <f>Finanzplan!H28</f>
        <v>0</v>
      </c>
      <c r="I28" s="75">
        <f>Finanzplan!I28</f>
        <v>0</v>
      </c>
      <c r="J28" s="75">
        <f>Finanzplan!J28</f>
        <v>0</v>
      </c>
      <c r="K28" s="75">
        <f>Finanzplan!K28</f>
        <v>0</v>
      </c>
      <c r="L28" s="75">
        <f>Finanzplan!L28</f>
        <v>0</v>
      </c>
      <c r="M28" s="75">
        <f>Finanzplan!M28</f>
        <v>0</v>
      </c>
    </row>
    <row r="29" spans="1:13" s="22" customFormat="1" ht="12.75" customHeight="1" x14ac:dyDescent="0.2">
      <c r="A29" s="323" t="str">
        <f>Finanzplan!A29</f>
        <v>per 31.12.</v>
      </c>
      <c r="B29" s="326"/>
      <c r="C29" s="157"/>
      <c r="D29" s="156" t="str">
        <f>Finanzplan!D29</f>
        <v>Gruppe 290</v>
      </c>
      <c r="E29" s="16" t="str">
        <f>Finanzplan!E29</f>
        <v xml:space="preserve">Spezialfinanzierungen </v>
      </c>
      <c r="F29" s="23"/>
      <c r="G29" s="148" t="str">
        <f>Finanzplan!G29</f>
        <v>M</v>
      </c>
      <c r="H29" s="150">
        <f>Finanzplan!H29</f>
        <v>0</v>
      </c>
      <c r="I29" s="150">
        <f>Finanzplan!I29</f>
        <v>0</v>
      </c>
      <c r="J29" s="150">
        <f>Finanzplan!J29</f>
        <v>0</v>
      </c>
      <c r="K29" s="150">
        <f>Finanzplan!K29</f>
        <v>0</v>
      </c>
      <c r="L29" s="150">
        <f>Finanzplan!L29</f>
        <v>0</v>
      </c>
      <c r="M29" s="150">
        <f>Finanzplan!M29</f>
        <v>0</v>
      </c>
    </row>
    <row r="30" spans="1:13" s="22" customFormat="1" ht="12.75" customHeight="1" x14ac:dyDescent="0.2">
      <c r="A30" s="323" t="str">
        <f>Finanzplan!A30</f>
        <v>per 31.12.</v>
      </c>
      <c r="B30" s="326"/>
      <c r="C30" s="157"/>
      <c r="D30" s="156" t="str">
        <f>Finanzplan!D30</f>
        <v>Gruppe 291</v>
      </c>
      <c r="E30" s="16" t="str">
        <f>Finanzplan!E30</f>
        <v>Legate/Fonds</v>
      </c>
      <c r="F30" s="23"/>
      <c r="G30" s="148" t="str">
        <f>Finanzplan!G30</f>
        <v>M</v>
      </c>
      <c r="H30" s="150">
        <f>Finanzplan!H30</f>
        <v>0</v>
      </c>
      <c r="I30" s="150">
        <f>Finanzplan!I30</f>
        <v>0</v>
      </c>
      <c r="J30" s="150">
        <f>Finanzplan!J30</f>
        <v>0</v>
      </c>
      <c r="K30" s="150">
        <f>Finanzplan!K30</f>
        <v>0</v>
      </c>
      <c r="L30" s="150">
        <f>Finanzplan!L30</f>
        <v>0</v>
      </c>
      <c r="M30" s="150">
        <f>Finanzplan!M30</f>
        <v>0</v>
      </c>
    </row>
    <row r="31" spans="1:13" s="22" customFormat="1" ht="12.75" customHeight="1" x14ac:dyDescent="0.2">
      <c r="A31" s="323" t="str">
        <f>Finanzplan!A31</f>
        <v>per 31.12.</v>
      </c>
      <c r="B31" s="326"/>
      <c r="C31" s="157"/>
      <c r="D31" s="156" t="str">
        <f>Finanzplan!D31</f>
        <v>Gruppe 292</v>
      </c>
      <c r="E31" s="16" t="str">
        <f>Finanzplan!E31</f>
        <v>Rücklagen für Projekte und Vorhaben</v>
      </c>
      <c r="F31" s="23"/>
      <c r="G31" s="148" t="str">
        <f>Finanzplan!G31</f>
        <v>M</v>
      </c>
      <c r="H31" s="150">
        <f>Finanzplan!H31</f>
        <v>0</v>
      </c>
      <c r="I31" s="150">
        <f>Finanzplan!I31</f>
        <v>0</v>
      </c>
      <c r="J31" s="150">
        <f>Finanzplan!J31</f>
        <v>0</v>
      </c>
      <c r="K31" s="150">
        <f>Finanzplan!K31</f>
        <v>0</v>
      </c>
      <c r="L31" s="150">
        <f>Finanzplan!L31</f>
        <v>0</v>
      </c>
      <c r="M31" s="150">
        <f>Finanzplan!M31</f>
        <v>0</v>
      </c>
    </row>
    <row r="32" spans="1:13" s="22" customFormat="1" ht="12.75" customHeight="1" x14ac:dyDescent="0.2">
      <c r="A32" s="323" t="str">
        <f>Finanzplan!A32</f>
        <v>per 31.12.</v>
      </c>
      <c r="B32" s="326"/>
      <c r="C32" s="157"/>
      <c r="D32" s="156" t="str">
        <f>Finanzplan!D32</f>
        <v>Gruppe 293</v>
      </c>
      <c r="E32" s="16" t="str">
        <f>Finanzplan!E32</f>
        <v>Vorfinanzierungen</v>
      </c>
      <c r="F32" s="23"/>
      <c r="G32" s="148" t="str">
        <f>Finanzplan!G32</f>
        <v>M</v>
      </c>
      <c r="H32" s="150">
        <f>Finanzplan!H32</f>
        <v>0</v>
      </c>
      <c r="I32" s="150">
        <f>Finanzplan!I32</f>
        <v>0</v>
      </c>
      <c r="J32" s="150">
        <f>Finanzplan!J32</f>
        <v>0</v>
      </c>
      <c r="K32" s="150">
        <f>Finanzplan!K32</f>
        <v>0</v>
      </c>
      <c r="L32" s="150">
        <f>Finanzplan!L32</f>
        <v>0</v>
      </c>
      <c r="M32" s="150">
        <f>Finanzplan!M32</f>
        <v>0</v>
      </c>
    </row>
    <row r="33" spans="1:13" s="22" customFormat="1" ht="12.75" customHeight="1" x14ac:dyDescent="0.2">
      <c r="A33" s="323" t="str">
        <f>Finanzplan!A33</f>
        <v>per 31.12.</v>
      </c>
      <c r="B33" s="326"/>
      <c r="C33" s="157"/>
      <c r="D33" s="156" t="str">
        <f>Finanzplan!D33</f>
        <v>Gruppe 296</v>
      </c>
      <c r="E33" s="16" t="str">
        <f>Finanzplan!E33</f>
        <v>Neubewertungsreserve Finanzanlagen</v>
      </c>
      <c r="F33" s="23"/>
      <c r="G33" s="148" t="str">
        <f>Finanzplan!G33</f>
        <v>M</v>
      </c>
      <c r="H33" s="150">
        <f>Finanzplan!H33</f>
        <v>0</v>
      </c>
      <c r="I33" s="150">
        <f>Finanzplan!I33</f>
        <v>0</v>
      </c>
      <c r="J33" s="150">
        <f>Finanzplan!J33</f>
        <v>0</v>
      </c>
      <c r="K33" s="150">
        <f>Finanzplan!K33</f>
        <v>0</v>
      </c>
      <c r="L33" s="150">
        <f>Finanzplan!L33</f>
        <v>0</v>
      </c>
      <c r="M33" s="150">
        <f>Finanzplan!M33</f>
        <v>0</v>
      </c>
    </row>
    <row r="34" spans="1:13" s="22" customFormat="1" ht="12.75" customHeight="1" x14ac:dyDescent="0.2">
      <c r="A34" s="323" t="str">
        <f>Finanzplan!A34</f>
        <v>per 31.12.</v>
      </c>
      <c r="B34" s="326"/>
      <c r="C34" s="157"/>
      <c r="D34" s="156" t="str">
        <f>Finanzplan!D34</f>
        <v>Konto 2980</v>
      </c>
      <c r="E34" s="16" t="str">
        <f>Finanzplan!E34</f>
        <v xml:space="preserve">Übriges Eigenkapital </v>
      </c>
      <c r="F34" s="23"/>
      <c r="G34" s="148" t="str">
        <f>Finanzplan!G34</f>
        <v>M</v>
      </c>
      <c r="H34" s="150">
        <f>Finanzplan!H34</f>
        <v>0</v>
      </c>
      <c r="I34" s="190">
        <f>Finanzplan!I34</f>
        <v>0</v>
      </c>
      <c r="J34" s="190">
        <f>Finanzplan!J34</f>
        <v>0</v>
      </c>
      <c r="K34" s="190">
        <f>Finanzplan!K34</f>
        <v>0</v>
      </c>
      <c r="L34" s="190">
        <f>Finanzplan!L34</f>
        <v>0</v>
      </c>
      <c r="M34" s="190">
        <f>Finanzplan!M34</f>
        <v>0</v>
      </c>
    </row>
    <row r="35" spans="1:13" s="22" customFormat="1" ht="12" customHeight="1" x14ac:dyDescent="0.2">
      <c r="A35" s="323" t="str">
        <f>Finanzplan!A35</f>
        <v>per 31.12.</v>
      </c>
      <c r="B35" s="326"/>
      <c r="C35" s="157"/>
      <c r="D35" s="156" t="str">
        <f>Finanzplan!D35</f>
        <v>Konto 2990</v>
      </c>
      <c r="E35" s="16" t="str">
        <f>Finanzplan!E35</f>
        <v>Jahresergebnis</v>
      </c>
      <c r="F35" s="23"/>
      <c r="G35" s="148" t="str">
        <f>Finanzplan!G35</f>
        <v>A</v>
      </c>
      <c r="H35" s="190">
        <f>Finanzplan!H35</f>
        <v>0</v>
      </c>
      <c r="I35" s="190">
        <f>Finanzplan!I35</f>
        <v>0</v>
      </c>
      <c r="J35" s="190">
        <f>Finanzplan!J35</f>
        <v>0</v>
      </c>
      <c r="K35" s="190">
        <f>Finanzplan!K35</f>
        <v>0</v>
      </c>
      <c r="L35" s="190">
        <f>Finanzplan!L35</f>
        <v>0</v>
      </c>
      <c r="M35" s="190">
        <f>Finanzplan!M35</f>
        <v>0</v>
      </c>
    </row>
    <row r="36" spans="1:13" s="22" customFormat="1" ht="5.25" customHeight="1" x14ac:dyDescent="0.2">
      <c r="A36" s="323"/>
      <c r="B36" s="326"/>
      <c r="C36" s="157"/>
      <c r="D36" s="1"/>
      <c r="E36" s="16"/>
      <c r="F36" s="23"/>
      <c r="G36" s="141"/>
      <c r="H36" s="76"/>
      <c r="I36" s="76"/>
      <c r="J36" s="76"/>
      <c r="K36" s="142"/>
      <c r="L36" s="142"/>
      <c r="M36" s="142"/>
    </row>
    <row r="37" spans="1:13" s="22" customFormat="1" ht="12.75" customHeight="1" x14ac:dyDescent="0.2">
      <c r="A37" s="323"/>
      <c r="B37" s="326"/>
      <c r="C37" s="157"/>
      <c r="D37" s="156" t="str">
        <f>Finanzplan!D37</f>
        <v>(Brutto)</v>
      </c>
      <c r="E37" s="16" t="str">
        <f>Finanzplan!E37</f>
        <v>Investitionen (Brutto-Ausgaben)</v>
      </c>
      <c r="F37" s="23"/>
      <c r="G37" s="24" t="str">
        <f>Finanzplan!G37</f>
        <v>M</v>
      </c>
      <c r="H37" s="245">
        <f>Finanzplan!H37</f>
        <v>0</v>
      </c>
      <c r="I37" s="245">
        <f>Finanzplan!I37</f>
        <v>0</v>
      </c>
      <c r="J37" s="245">
        <f>Finanzplan!J37</f>
        <v>0</v>
      </c>
      <c r="K37" s="245">
        <f>Finanzplan!K37</f>
        <v>0</v>
      </c>
      <c r="L37" s="245">
        <f>Finanzplan!L37</f>
        <v>0</v>
      </c>
      <c r="M37" s="245">
        <f>Finanzplan!M37</f>
        <v>0</v>
      </c>
    </row>
    <row r="38" spans="1:13" s="22" customFormat="1" ht="13.5" customHeight="1" thickBot="1" x14ac:dyDescent="0.25">
      <c r="A38" s="34"/>
      <c r="B38" s="35"/>
      <c r="C38" s="35"/>
      <c r="D38" s="60"/>
      <c r="E38" s="146"/>
      <c r="F38" s="23"/>
      <c r="G38" s="24"/>
      <c r="H38" s="247"/>
      <c r="I38" s="247"/>
      <c r="J38" s="247"/>
      <c r="K38" s="247"/>
      <c r="L38" s="247"/>
      <c r="M38" s="247"/>
    </row>
    <row r="39" spans="1:13" s="22" customFormat="1" ht="9.75" customHeight="1" x14ac:dyDescent="0.2">
      <c r="A39" s="59"/>
      <c r="B39" s="59"/>
      <c r="C39" s="59"/>
      <c r="D39" s="52"/>
      <c r="E39" s="52"/>
      <c r="F39" s="36"/>
      <c r="G39" s="37"/>
      <c r="H39" s="65"/>
      <c r="I39" s="3"/>
      <c r="J39" s="65"/>
      <c r="K39" s="65"/>
      <c r="L39" s="65"/>
      <c r="M39" s="65"/>
    </row>
    <row r="40" spans="1:13" s="40" customFormat="1" ht="12.75" customHeight="1" x14ac:dyDescent="0.2">
      <c r="A40" s="111"/>
      <c r="B40" s="166"/>
      <c r="C40" s="166"/>
      <c r="D40" s="112" t="str">
        <f>Finanzplan!D40</f>
        <v>Aufwand</v>
      </c>
      <c r="E40" s="113"/>
      <c r="F40" s="38"/>
      <c r="G40" s="39"/>
      <c r="H40" s="62">
        <f>Finanzplan!H40</f>
        <v>0</v>
      </c>
      <c r="I40" s="82">
        <f>Finanzplan!I40</f>
        <v>0</v>
      </c>
      <c r="J40" s="4">
        <f>Finanzplan!J40</f>
        <v>0</v>
      </c>
      <c r="K40" s="4">
        <f>Finanzplan!K40</f>
        <v>0</v>
      </c>
      <c r="L40" s="4">
        <f>Finanzplan!L40</f>
        <v>0</v>
      </c>
      <c r="M40" s="4">
        <f>Finanzplan!M40</f>
        <v>0</v>
      </c>
    </row>
    <row r="41" spans="1:13" s="40" customFormat="1" ht="12.75" customHeight="1" x14ac:dyDescent="0.2">
      <c r="A41" s="114">
        <f>Finanzplan!A41</f>
        <v>30</v>
      </c>
      <c r="B41" s="167"/>
      <c r="C41" s="167"/>
      <c r="D41" s="115" t="str">
        <f>Finanzplan!D41</f>
        <v>Personalaufwand</v>
      </c>
      <c r="E41" s="116"/>
      <c r="F41" s="38"/>
      <c r="G41" s="39"/>
      <c r="H41" s="62">
        <f>Finanzplan!H41</f>
        <v>0</v>
      </c>
      <c r="I41" s="82">
        <f>Finanzplan!I41</f>
        <v>0</v>
      </c>
      <c r="J41" s="4">
        <f>Finanzplan!J41</f>
        <v>0</v>
      </c>
      <c r="K41" s="4">
        <f>Finanzplan!K41</f>
        <v>0</v>
      </c>
      <c r="L41" s="4">
        <f>Finanzplan!L41</f>
        <v>0</v>
      </c>
      <c r="M41" s="4">
        <f>Finanzplan!M41</f>
        <v>0</v>
      </c>
    </row>
    <row r="42" spans="1:13" s="40" customFormat="1" ht="12.75" customHeight="1" x14ac:dyDescent="0.2">
      <c r="A42" s="114">
        <f>Finanzplan!A71</f>
        <v>31</v>
      </c>
      <c r="B42" s="167"/>
      <c r="C42" s="167"/>
      <c r="D42" s="115" t="str">
        <f>Finanzplan!D71</f>
        <v>Sach- und übriger Betriebsaufwand</v>
      </c>
      <c r="E42" s="116"/>
      <c r="F42" s="38"/>
      <c r="G42" s="39"/>
      <c r="H42" s="62">
        <f>Finanzplan!H71</f>
        <v>0</v>
      </c>
      <c r="I42" s="82">
        <f>Finanzplan!I71</f>
        <v>0</v>
      </c>
      <c r="J42" s="4">
        <f>Finanzplan!J71</f>
        <v>0</v>
      </c>
      <c r="K42" s="4">
        <f>Finanzplan!K71</f>
        <v>0</v>
      </c>
      <c r="L42" s="4">
        <f>Finanzplan!L71</f>
        <v>0</v>
      </c>
      <c r="M42" s="4">
        <f>Finanzplan!M71</f>
        <v>0</v>
      </c>
    </row>
    <row r="43" spans="1:13" s="125" customFormat="1" ht="12.75" customHeight="1" x14ac:dyDescent="0.2">
      <c r="A43" s="114">
        <f>Finanzplan!A130</f>
        <v>33</v>
      </c>
      <c r="B43" s="167"/>
      <c r="C43" s="167"/>
      <c r="D43" s="115" t="str">
        <f>Finanzplan!D130</f>
        <v>Abschreibungen Verwaltungsvermögen</v>
      </c>
      <c r="E43" s="116"/>
      <c r="F43" s="124"/>
      <c r="G43" s="122"/>
      <c r="H43" s="126">
        <f>Finanzplan!H130</f>
        <v>0</v>
      </c>
      <c r="I43" s="127">
        <f>Finanzplan!I130</f>
        <v>0</v>
      </c>
      <c r="J43" s="128">
        <f>Finanzplan!J130</f>
        <v>0</v>
      </c>
      <c r="K43" s="128">
        <f>Finanzplan!K130</f>
        <v>0</v>
      </c>
      <c r="L43" s="128">
        <f>Finanzplan!L130</f>
        <v>0</v>
      </c>
      <c r="M43" s="128">
        <f>Finanzplan!M130</f>
        <v>0</v>
      </c>
    </row>
    <row r="44" spans="1:13" s="125" customFormat="1" ht="12.75" customHeight="1" x14ac:dyDescent="0.2">
      <c r="A44" s="114">
        <f>Finanzplan!A137</f>
        <v>34</v>
      </c>
      <c r="B44" s="167"/>
      <c r="C44" s="167"/>
      <c r="D44" s="115" t="str">
        <f>Finanzplan!D137</f>
        <v>Finanzaufwand</v>
      </c>
      <c r="E44" s="116"/>
      <c r="F44" s="124"/>
      <c r="G44" s="122"/>
      <c r="H44" s="126">
        <f>Finanzplan!H137</f>
        <v>0</v>
      </c>
      <c r="I44" s="127">
        <f>Finanzplan!I137</f>
        <v>0</v>
      </c>
      <c r="J44" s="128">
        <f>Finanzplan!J137</f>
        <v>0</v>
      </c>
      <c r="K44" s="128">
        <f>Finanzplan!K137</f>
        <v>0</v>
      </c>
      <c r="L44" s="128">
        <f>Finanzplan!L137</f>
        <v>0</v>
      </c>
      <c r="M44" s="128">
        <f>Finanzplan!M137</f>
        <v>0</v>
      </c>
    </row>
    <row r="45" spans="1:13" s="125" customFormat="1" ht="12.75" customHeight="1" x14ac:dyDescent="0.2">
      <c r="A45" s="114">
        <f>Finanzplan!A162</f>
        <v>35</v>
      </c>
      <c r="B45" s="167"/>
      <c r="C45" s="167"/>
      <c r="D45" s="115" t="str">
        <f>Finanzplan!D162</f>
        <v>Einlagen in Fonds und Spezialfinanzierungen</v>
      </c>
      <c r="E45" s="116"/>
      <c r="F45" s="124"/>
      <c r="G45" s="122"/>
      <c r="H45" s="126">
        <f>Finanzplan!H162</f>
        <v>0</v>
      </c>
      <c r="I45" s="127">
        <f>Finanzplan!I162</f>
        <v>0</v>
      </c>
      <c r="J45" s="128">
        <f>Finanzplan!J162</f>
        <v>0</v>
      </c>
      <c r="K45" s="128">
        <f>Finanzplan!K162</f>
        <v>0</v>
      </c>
      <c r="L45" s="128">
        <f>Finanzplan!L162</f>
        <v>0</v>
      </c>
      <c r="M45" s="128">
        <f>Finanzplan!M162</f>
        <v>0</v>
      </c>
    </row>
    <row r="46" spans="1:13" s="125" customFormat="1" ht="12.75" customHeight="1" x14ac:dyDescent="0.2">
      <c r="A46" s="114">
        <f>Finanzplan!A172</f>
        <v>36</v>
      </c>
      <c r="B46" s="167"/>
      <c r="C46" s="167"/>
      <c r="D46" s="115" t="str">
        <f>Finanzplan!D172</f>
        <v>Transferaufwand</v>
      </c>
      <c r="E46" s="116"/>
      <c r="F46" s="124"/>
      <c r="G46" s="122"/>
      <c r="H46" s="126">
        <f>Finanzplan!H172</f>
        <v>0</v>
      </c>
      <c r="I46" s="127">
        <f>Finanzplan!I172</f>
        <v>0</v>
      </c>
      <c r="J46" s="128">
        <f>Finanzplan!J172</f>
        <v>0</v>
      </c>
      <c r="K46" s="128">
        <f>Finanzplan!K172</f>
        <v>0</v>
      </c>
      <c r="L46" s="128">
        <f>Finanzplan!L172</f>
        <v>0</v>
      </c>
      <c r="M46" s="128">
        <f>Finanzplan!M172</f>
        <v>0</v>
      </c>
    </row>
    <row r="47" spans="1:13" s="125" customFormat="1" ht="12.75" customHeight="1" x14ac:dyDescent="0.2">
      <c r="A47" s="114">
        <f>Finanzplan!A191</f>
        <v>37</v>
      </c>
      <c r="B47" s="167"/>
      <c r="C47" s="167"/>
      <c r="D47" s="115" t="str">
        <f>Finanzplan!D191</f>
        <v>Durchlaufende Beiträge</v>
      </c>
      <c r="E47" s="116"/>
      <c r="F47" s="124"/>
      <c r="G47" s="122"/>
      <c r="H47" s="126">
        <f>Finanzplan!H191</f>
        <v>0</v>
      </c>
      <c r="I47" s="127">
        <f>Finanzplan!I191</f>
        <v>0</v>
      </c>
      <c r="J47" s="128">
        <f>Finanzplan!J191</f>
        <v>0</v>
      </c>
      <c r="K47" s="128">
        <f>Finanzplan!K191</f>
        <v>0</v>
      </c>
      <c r="L47" s="128">
        <f>Finanzplan!L191</f>
        <v>0</v>
      </c>
      <c r="M47" s="128">
        <f>Finanzplan!M191</f>
        <v>0</v>
      </c>
    </row>
    <row r="48" spans="1:13" s="125" customFormat="1" ht="12.75" customHeight="1" x14ac:dyDescent="0.2">
      <c r="A48" s="114">
        <f>Finanzplan!A196</f>
        <v>38</v>
      </c>
      <c r="B48" s="167"/>
      <c r="C48" s="167"/>
      <c r="D48" s="115" t="str">
        <f>Finanzplan!D196</f>
        <v>Ausserordentlicher Aufwand</v>
      </c>
      <c r="E48" s="116"/>
      <c r="F48" s="124"/>
      <c r="G48" s="122"/>
      <c r="H48" s="126">
        <f>Finanzplan!H196</f>
        <v>0</v>
      </c>
      <c r="I48" s="127">
        <f>Finanzplan!I196</f>
        <v>0</v>
      </c>
      <c r="J48" s="128">
        <f>Finanzplan!J196</f>
        <v>0</v>
      </c>
      <c r="K48" s="128">
        <f>Finanzplan!K196</f>
        <v>0</v>
      </c>
      <c r="L48" s="128">
        <f>Finanzplan!L196</f>
        <v>0</v>
      </c>
      <c r="M48" s="128">
        <f>Finanzplan!M196</f>
        <v>0</v>
      </c>
    </row>
    <row r="49" spans="1:13" s="125" customFormat="1" ht="12.75" customHeight="1" x14ac:dyDescent="0.2">
      <c r="A49" s="114">
        <f>Finanzplan!A207</f>
        <v>39</v>
      </c>
      <c r="B49" s="167"/>
      <c r="C49" s="167"/>
      <c r="D49" s="115" t="str">
        <f>Finanzplan!D207</f>
        <v>Interne Verrechnungen</v>
      </c>
      <c r="E49" s="116"/>
      <c r="F49" s="124"/>
      <c r="G49" s="122"/>
      <c r="H49" s="126">
        <f>Finanzplan!H207</f>
        <v>0</v>
      </c>
      <c r="I49" s="127">
        <f>Finanzplan!I207</f>
        <v>0</v>
      </c>
      <c r="J49" s="128">
        <f>Finanzplan!J207</f>
        <v>0</v>
      </c>
      <c r="K49" s="128">
        <f>Finanzplan!K207</f>
        <v>0</v>
      </c>
      <c r="L49" s="128">
        <f>Finanzplan!L207</f>
        <v>0</v>
      </c>
      <c r="M49" s="128">
        <f>Finanzplan!M207</f>
        <v>0</v>
      </c>
    </row>
    <row r="50" spans="1:13" s="125" customFormat="1" ht="12.75" customHeight="1" x14ac:dyDescent="0.2">
      <c r="A50" s="111"/>
      <c r="B50" s="166"/>
      <c r="C50" s="166"/>
      <c r="D50" s="112" t="str">
        <f>Finanzplan!D229</f>
        <v>Ertrag</v>
      </c>
      <c r="E50" s="113"/>
      <c r="F50" s="124"/>
      <c r="G50" s="122"/>
      <c r="H50" s="126">
        <f>Finanzplan!H229</f>
        <v>0</v>
      </c>
      <c r="I50" s="127">
        <f>Finanzplan!I229</f>
        <v>0</v>
      </c>
      <c r="J50" s="128">
        <f>Finanzplan!J229</f>
        <v>0</v>
      </c>
      <c r="K50" s="128">
        <f>Finanzplan!K229</f>
        <v>0</v>
      </c>
      <c r="L50" s="128">
        <f>Finanzplan!L229</f>
        <v>0</v>
      </c>
      <c r="M50" s="128">
        <f>Finanzplan!M229</f>
        <v>0</v>
      </c>
    </row>
    <row r="51" spans="1:13" s="125" customFormat="1" ht="12.75" customHeight="1" x14ac:dyDescent="0.2">
      <c r="A51" s="114">
        <f>Finanzplan!A230</f>
        <v>40</v>
      </c>
      <c r="B51" s="167"/>
      <c r="C51" s="167"/>
      <c r="D51" s="115" t="str">
        <f>Finanzplan!D230</f>
        <v>Steuerertrag</v>
      </c>
      <c r="E51" s="116"/>
      <c r="F51" s="124"/>
      <c r="G51" s="122"/>
      <c r="H51" s="126">
        <f>Finanzplan!H230</f>
        <v>0</v>
      </c>
      <c r="I51" s="127">
        <f>Finanzplan!I230</f>
        <v>0</v>
      </c>
      <c r="J51" s="128">
        <f>Finanzplan!J230</f>
        <v>0</v>
      </c>
      <c r="K51" s="128">
        <f>Finanzplan!K230</f>
        <v>0</v>
      </c>
      <c r="L51" s="128">
        <f>Finanzplan!L230</f>
        <v>0</v>
      </c>
      <c r="M51" s="128">
        <f>Finanzplan!M230</f>
        <v>0</v>
      </c>
    </row>
    <row r="52" spans="1:13" s="125" customFormat="1" ht="12.75" customHeight="1" x14ac:dyDescent="0.2">
      <c r="A52" s="114">
        <f>Finanzplan!A249</f>
        <v>42</v>
      </c>
      <c r="B52" s="167"/>
      <c r="C52" s="167"/>
      <c r="D52" s="115" t="str">
        <f>Finanzplan!D249</f>
        <v>Entgelte</v>
      </c>
      <c r="E52" s="116"/>
      <c r="F52" s="124"/>
      <c r="G52" s="122"/>
      <c r="H52" s="126">
        <f>Finanzplan!H249</f>
        <v>0</v>
      </c>
      <c r="I52" s="127">
        <f>Finanzplan!I249</f>
        <v>0</v>
      </c>
      <c r="J52" s="128">
        <f>Finanzplan!J249</f>
        <v>0</v>
      </c>
      <c r="K52" s="128">
        <f>Finanzplan!K249</f>
        <v>0</v>
      </c>
      <c r="L52" s="128">
        <f>Finanzplan!L249</f>
        <v>0</v>
      </c>
      <c r="M52" s="128">
        <f>Finanzplan!M249</f>
        <v>0</v>
      </c>
    </row>
    <row r="53" spans="1:13" s="125" customFormat="1" ht="12.75" customHeight="1" x14ac:dyDescent="0.2">
      <c r="A53" s="114">
        <f>Finanzplan!A263</f>
        <v>43</v>
      </c>
      <c r="B53" s="167"/>
      <c r="C53" s="167"/>
      <c r="D53" s="115" t="str">
        <f>Finanzplan!D263</f>
        <v>Verschiedene Erträge</v>
      </c>
      <c r="E53" s="116"/>
      <c r="F53" s="124"/>
      <c r="G53" s="122"/>
      <c r="H53" s="62">
        <f>Finanzplan!H263</f>
        <v>0</v>
      </c>
      <c r="I53" s="82">
        <f>Finanzplan!I263</f>
        <v>0</v>
      </c>
      <c r="J53" s="4">
        <f>Finanzplan!J263</f>
        <v>0</v>
      </c>
      <c r="K53" s="128">
        <f>Finanzplan!K263</f>
        <v>0</v>
      </c>
      <c r="L53" s="128">
        <f>Finanzplan!L263</f>
        <v>0</v>
      </c>
      <c r="M53" s="128">
        <f>Finanzplan!M263</f>
        <v>0</v>
      </c>
    </row>
    <row r="54" spans="1:13" s="125" customFormat="1" ht="12.75" customHeight="1" x14ac:dyDescent="0.2">
      <c r="A54" s="114">
        <f>Finanzplan!A270</f>
        <v>44</v>
      </c>
      <c r="B54" s="167"/>
      <c r="C54" s="167"/>
      <c r="D54" s="115" t="str">
        <f>Finanzplan!D270</f>
        <v>Finanzertrag</v>
      </c>
      <c r="E54" s="116"/>
      <c r="F54" s="124"/>
      <c r="G54" s="122"/>
      <c r="H54" s="126">
        <f>Finanzplan!H270</f>
        <v>0</v>
      </c>
      <c r="I54" s="127">
        <f>Finanzplan!I270</f>
        <v>0</v>
      </c>
      <c r="J54" s="128">
        <f>Finanzplan!J270</f>
        <v>0</v>
      </c>
      <c r="K54" s="128">
        <f>Finanzplan!K270</f>
        <v>0</v>
      </c>
      <c r="L54" s="128">
        <f>Finanzplan!L270</f>
        <v>0</v>
      </c>
      <c r="M54" s="128">
        <f>Finanzplan!M270</f>
        <v>0</v>
      </c>
    </row>
    <row r="55" spans="1:13" s="125" customFormat="1" ht="12.75" customHeight="1" x14ac:dyDescent="0.2">
      <c r="A55" s="114">
        <f>Finanzplan!A301</f>
        <v>45</v>
      </c>
      <c r="B55" s="167"/>
      <c r="C55" s="167"/>
      <c r="D55" s="115" t="str">
        <f>Finanzplan!D301</f>
        <v>Entnahmen aus Fonds und Spezialfinanzierungen</v>
      </c>
      <c r="E55" s="116"/>
      <c r="F55" s="124"/>
      <c r="G55" s="122"/>
      <c r="H55" s="126">
        <f>Finanzplan!H301</f>
        <v>0</v>
      </c>
      <c r="I55" s="127">
        <f>Finanzplan!I301</f>
        <v>0</v>
      </c>
      <c r="J55" s="128">
        <f>Finanzplan!J301</f>
        <v>0</v>
      </c>
      <c r="K55" s="128">
        <f>Finanzplan!K301</f>
        <v>0</v>
      </c>
      <c r="L55" s="128">
        <f>Finanzplan!L301</f>
        <v>0</v>
      </c>
      <c r="M55" s="128">
        <f>Finanzplan!M301</f>
        <v>0</v>
      </c>
    </row>
    <row r="56" spans="1:13" s="125" customFormat="1" ht="12.75" customHeight="1" x14ac:dyDescent="0.2">
      <c r="A56" s="114">
        <f>Finanzplan!A311</f>
        <v>46</v>
      </c>
      <c r="B56" s="167"/>
      <c r="C56" s="167"/>
      <c r="D56" s="115" t="str">
        <f>Finanzplan!D311</f>
        <v>Transferertrag</v>
      </c>
      <c r="E56" s="116"/>
      <c r="F56" s="124"/>
      <c r="G56" s="121"/>
      <c r="H56" s="126">
        <f>Finanzplan!H311</f>
        <v>0</v>
      </c>
      <c r="I56" s="127">
        <f>Finanzplan!I311</f>
        <v>0</v>
      </c>
      <c r="J56" s="128">
        <f>Finanzplan!J311</f>
        <v>0</v>
      </c>
      <c r="K56" s="128">
        <f>Finanzplan!K311</f>
        <v>0</v>
      </c>
      <c r="L56" s="128">
        <f>Finanzplan!L311</f>
        <v>0</v>
      </c>
      <c r="M56" s="128">
        <f>Finanzplan!M311</f>
        <v>0</v>
      </c>
    </row>
    <row r="57" spans="1:13" s="125" customFormat="1" ht="12.75" customHeight="1" x14ac:dyDescent="0.2">
      <c r="A57" s="114">
        <f>Finanzplan!A333</f>
        <v>47</v>
      </c>
      <c r="B57" s="167"/>
      <c r="C57" s="167"/>
      <c r="D57" s="115" t="str">
        <f>Finanzplan!D333</f>
        <v>Durchlaufende Beiträge</v>
      </c>
      <c r="E57" s="116"/>
      <c r="F57" s="124"/>
      <c r="G57" s="122"/>
      <c r="H57" s="126">
        <f>Finanzplan!H333</f>
        <v>0</v>
      </c>
      <c r="I57" s="127">
        <f>Finanzplan!I333</f>
        <v>0</v>
      </c>
      <c r="J57" s="128">
        <f>Finanzplan!J333</f>
        <v>0</v>
      </c>
      <c r="K57" s="128">
        <f>Finanzplan!K333</f>
        <v>0</v>
      </c>
      <c r="L57" s="128">
        <f>Finanzplan!L333</f>
        <v>0</v>
      </c>
      <c r="M57" s="128">
        <f>Finanzplan!M333</f>
        <v>0</v>
      </c>
    </row>
    <row r="58" spans="1:13" s="125" customFormat="1" ht="12.75" customHeight="1" x14ac:dyDescent="0.2">
      <c r="A58" s="114">
        <f>Finanzplan!A338</f>
        <v>48</v>
      </c>
      <c r="B58" s="167"/>
      <c r="C58" s="167"/>
      <c r="D58" s="115" t="str">
        <f>Finanzplan!D338</f>
        <v>Ausserordentlicher Ertrag</v>
      </c>
      <c r="E58" s="116"/>
      <c r="F58" s="124"/>
      <c r="G58" s="122"/>
      <c r="H58" s="126">
        <f>Finanzplan!H338</f>
        <v>0</v>
      </c>
      <c r="I58" s="127">
        <f>Finanzplan!I338</f>
        <v>0</v>
      </c>
      <c r="J58" s="128">
        <f>Finanzplan!J338</f>
        <v>0</v>
      </c>
      <c r="K58" s="128">
        <f>Finanzplan!K338</f>
        <v>0</v>
      </c>
      <c r="L58" s="128">
        <f>Finanzplan!L338</f>
        <v>0</v>
      </c>
      <c r="M58" s="128">
        <f>Finanzplan!M338</f>
        <v>0</v>
      </c>
    </row>
    <row r="59" spans="1:13" s="125" customFormat="1" ht="12.75" customHeight="1" x14ac:dyDescent="0.2">
      <c r="A59" s="114">
        <f>Finanzplan!A348</f>
        <v>49</v>
      </c>
      <c r="B59" s="167"/>
      <c r="C59" s="167"/>
      <c r="D59" s="115" t="str">
        <f>Finanzplan!D348</f>
        <v>Interne Verrechnungen</v>
      </c>
      <c r="E59" s="116"/>
      <c r="F59" s="124"/>
      <c r="G59" s="122"/>
      <c r="H59" s="126">
        <f>Finanzplan!H348</f>
        <v>0</v>
      </c>
      <c r="I59" s="127">
        <f>Finanzplan!I348</f>
        <v>0</v>
      </c>
      <c r="J59" s="128">
        <f>Finanzplan!J348</f>
        <v>0</v>
      </c>
      <c r="K59" s="128">
        <f>Finanzplan!K348</f>
        <v>0</v>
      </c>
      <c r="L59" s="128">
        <f>Finanzplan!L348</f>
        <v>0</v>
      </c>
      <c r="M59" s="128">
        <f>Finanzplan!M348</f>
        <v>0</v>
      </c>
    </row>
    <row r="60" spans="1:13" ht="12.75" customHeight="1" x14ac:dyDescent="0.2">
      <c r="A60" s="111"/>
      <c r="B60" s="166"/>
      <c r="C60" s="166"/>
      <c r="D60" s="112"/>
      <c r="E60" s="113"/>
      <c r="F60" s="132"/>
      <c r="G60" s="131"/>
      <c r="H60" s="133"/>
      <c r="I60" s="134"/>
      <c r="J60" s="135"/>
      <c r="K60" s="135"/>
      <c r="L60" s="135"/>
      <c r="M60" s="135"/>
    </row>
    <row r="61" spans="1:13" s="125" customFormat="1" ht="12.75" customHeight="1" x14ac:dyDescent="0.2">
      <c r="A61" s="114">
        <f>Finanzplan!A371</f>
        <v>99</v>
      </c>
      <c r="B61" s="167"/>
      <c r="C61" s="167"/>
      <c r="D61" s="115" t="str">
        <f>Finanzplan!D371</f>
        <v>ERTRAGS (-) / AUFWANDÜBERSCHUSS (+)</v>
      </c>
      <c r="E61" s="116"/>
      <c r="F61" s="124"/>
      <c r="G61" s="122"/>
      <c r="H61" s="126">
        <f>Finanzplan!H371</f>
        <v>0</v>
      </c>
      <c r="I61" s="134">
        <f>Finanzplan!I371</f>
        <v>0</v>
      </c>
      <c r="J61" s="135">
        <f>Finanzplan!J371</f>
        <v>0</v>
      </c>
      <c r="K61" s="135">
        <f>Finanzplan!K371</f>
        <v>0</v>
      </c>
      <c r="L61" s="135">
        <f>Finanzplan!L371</f>
        <v>0</v>
      </c>
      <c r="M61" s="135">
        <f>Finanzplan!M371</f>
        <v>0</v>
      </c>
    </row>
  </sheetData>
  <sheetProtection sheet="1" objects="1" scenarios="1" selectLockedCells="1" selectUnlockedCells="1"/>
  <mergeCells count="22">
    <mergeCell ref="A37:B37"/>
    <mergeCell ref="A18:B18"/>
    <mergeCell ref="F2:J2"/>
    <mergeCell ref="A26:B26"/>
    <mergeCell ref="A21:B21"/>
    <mergeCell ref="F4:F8"/>
    <mergeCell ref="A33:B33"/>
    <mergeCell ref="A32:B32"/>
    <mergeCell ref="A17:B17"/>
    <mergeCell ref="A23:B23"/>
    <mergeCell ref="A35:B35"/>
    <mergeCell ref="A29:B29"/>
    <mergeCell ref="A19:B19"/>
    <mergeCell ref="A28:B28"/>
    <mergeCell ref="A31:B31"/>
    <mergeCell ref="A34:B34"/>
    <mergeCell ref="A24:B24"/>
    <mergeCell ref="A30:B30"/>
    <mergeCell ref="A36:B36"/>
    <mergeCell ref="G4:G8"/>
    <mergeCell ref="A16:B16"/>
    <mergeCell ref="A25:B25"/>
  </mergeCells>
  <printOptions horizontalCentered="1"/>
  <pageMargins left="0.39370078740157483" right="0.19685039370078741" top="0.39370078740157483" bottom="0.39370078740157483" header="0.39370078740157483" footer="0.19685039370078741"/>
  <pageSetup paperSize="9" scale="97" fitToHeight="0" orientation="landscape" useFirstPageNumber="1"/>
  <headerFooter alignWithMargins="0">
    <oddFooter>&amp;CSeite &amp;P /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G32"/>
  <sheetViews>
    <sheetView showGridLines="0" workbookViewId="0">
      <selection activeCell="A2" sqref="A2:G2"/>
    </sheetView>
  </sheetViews>
  <sheetFormatPr baseColWidth="10" defaultColWidth="9.140625" defaultRowHeight="12.75" x14ac:dyDescent="0.2"/>
  <cols>
    <col min="1" max="1" width="43" customWidth="1"/>
    <col min="2" max="2" width="18.5703125" bestFit="1" customWidth="1"/>
    <col min="3" max="3" width="15" bestFit="1" customWidth="1"/>
    <col min="4" max="7" width="14.42578125" bestFit="1" customWidth="1"/>
  </cols>
  <sheetData>
    <row r="1" spans="1:7" ht="23.25" customHeight="1" x14ac:dyDescent="0.35">
      <c r="A1" s="328" t="s">
        <v>398</v>
      </c>
      <c r="B1" s="329"/>
      <c r="C1" s="329"/>
      <c r="D1" s="329"/>
      <c r="E1" s="329"/>
      <c r="F1" s="329"/>
      <c r="G1" s="329"/>
    </row>
    <row r="2" spans="1:7" ht="14.25" customHeight="1" x14ac:dyDescent="0.25">
      <c r="A2" s="346" t="str">
        <f>CONCATENATE(Titelblatt!A13," | ",Titelblatt!A10,"| ",Titelblatt!A18)</f>
        <v>Musterkirchgemeinde | Finanzplan | 2025 - 2031</v>
      </c>
      <c r="B2" s="347"/>
      <c r="C2" s="347"/>
      <c r="D2" s="347"/>
      <c r="E2" s="347"/>
      <c r="F2" s="347"/>
      <c r="G2" s="347"/>
    </row>
    <row r="4" spans="1:7" s="210" customFormat="1" ht="15.75" customHeight="1" x14ac:dyDescent="0.25">
      <c r="A4" s="209" t="s">
        <v>399</v>
      </c>
      <c r="B4" s="209" t="str">
        <f>CONCATENATE(Finanzplan!H4," ",Finanzplan!H5)</f>
        <v xml:space="preserve">Rechnung </v>
      </c>
      <c r="C4" s="209" t="str">
        <f>CONCATENATE(Finanzplan!I4," ",Finanzplan!I5)</f>
        <v xml:space="preserve">Budget </v>
      </c>
      <c r="D4" s="209" t="str">
        <f>CONCATENATE(Finanzplan!J4," ",Finanzplan!J5)</f>
        <v xml:space="preserve">Plan </v>
      </c>
      <c r="E4" s="209" t="str">
        <f>CONCATENATE(Finanzplan!K4," ",Finanzplan!K5)</f>
        <v xml:space="preserve">Plan </v>
      </c>
      <c r="F4" s="209" t="str">
        <f>CONCATENATE(Finanzplan!L4," ",Finanzplan!L5)</f>
        <v xml:space="preserve">Plan </v>
      </c>
      <c r="G4" s="209" t="str">
        <f>CONCATENATE(Finanzplan!M4," ",Finanzplan!M5)</f>
        <v xml:space="preserve">Plan </v>
      </c>
    </row>
    <row r="5" spans="1:7" s="208" customFormat="1" ht="15" customHeight="1" x14ac:dyDescent="0.25">
      <c r="A5" s="330" t="s">
        <v>400</v>
      </c>
      <c r="B5" s="331"/>
      <c r="C5" s="331"/>
      <c r="D5" s="331"/>
      <c r="E5" s="331"/>
      <c r="F5" s="331"/>
      <c r="G5" s="331"/>
    </row>
    <row r="6" spans="1:7" x14ac:dyDescent="0.2">
      <c r="A6" s="214" t="s">
        <v>71</v>
      </c>
      <c r="B6" s="235">
        <f>-Finanzplan!H28</f>
        <v>0</v>
      </c>
      <c r="C6" s="236">
        <f>-Finanzplan!I28</f>
        <v>0</v>
      </c>
      <c r="D6" s="236">
        <f>-Finanzplan!J28</f>
        <v>0</v>
      </c>
      <c r="E6" s="236">
        <f>-Finanzplan!K28</f>
        <v>0</v>
      </c>
      <c r="F6" s="236">
        <f>-Finanzplan!L28</f>
        <v>0</v>
      </c>
      <c r="G6" s="236">
        <f>-Finanzplan!M28</f>
        <v>0</v>
      </c>
    </row>
    <row r="7" spans="1:7" x14ac:dyDescent="0.2">
      <c r="A7" s="212" t="s">
        <v>65</v>
      </c>
      <c r="B7" s="213">
        <f>Finanzplan!H13</f>
        <v>0</v>
      </c>
      <c r="C7" s="213">
        <f>Finanzplan!I13</f>
        <v>0</v>
      </c>
      <c r="D7" s="213">
        <f>Finanzplan!J13</f>
        <v>0</v>
      </c>
      <c r="E7" s="213">
        <f>Finanzplan!K13</f>
        <v>0</v>
      </c>
      <c r="F7" s="213">
        <f>Finanzplan!L13</f>
        <v>0</v>
      </c>
      <c r="G7" s="213">
        <f>Finanzplan!M13</f>
        <v>0</v>
      </c>
    </row>
    <row r="8" spans="1:7" x14ac:dyDescent="0.2">
      <c r="A8" s="214" t="s">
        <v>63</v>
      </c>
      <c r="B8" s="215">
        <f>Finanzplan!H12</f>
        <v>0</v>
      </c>
      <c r="C8" s="215">
        <f>Finanzplan!I12</f>
        <v>0</v>
      </c>
      <c r="D8" s="215">
        <f>Finanzplan!J12</f>
        <v>0</v>
      </c>
      <c r="E8" s="215">
        <f>Finanzplan!K12</f>
        <v>0</v>
      </c>
      <c r="F8" s="215">
        <f>Finanzplan!L12</f>
        <v>0</v>
      </c>
      <c r="G8" s="215">
        <f>Finanzplan!M12</f>
        <v>0</v>
      </c>
    </row>
    <row r="9" spans="1:7" x14ac:dyDescent="0.2">
      <c r="A9" s="212" t="s">
        <v>102</v>
      </c>
      <c r="B9" s="216" t="e">
        <f>Finanzplan!H14</f>
        <v>#DIV/0!</v>
      </c>
      <c r="C9" s="216" t="e">
        <f>Finanzplan!I14</f>
        <v>#DIV/0!</v>
      </c>
      <c r="D9" s="216" t="e">
        <f>Finanzplan!J14</f>
        <v>#DIV/0!</v>
      </c>
      <c r="E9" s="216" t="e">
        <f>Finanzplan!K14</f>
        <v>#DIV/0!</v>
      </c>
      <c r="F9" s="216" t="e">
        <f>Finanzplan!L14</f>
        <v>#DIV/0!</v>
      </c>
      <c r="G9" s="216" t="e">
        <f>Finanzplan!M14</f>
        <v>#DIV/0!</v>
      </c>
    </row>
    <row r="10" spans="1:7" x14ac:dyDescent="0.2">
      <c r="A10" s="214" t="s">
        <v>73</v>
      </c>
      <c r="B10" s="235">
        <f>Finanzplan!H37</f>
        <v>0</v>
      </c>
      <c r="C10" s="236">
        <f>Finanzplan!I37</f>
        <v>0</v>
      </c>
      <c r="D10" s="236">
        <f>Finanzplan!J37</f>
        <v>0</v>
      </c>
      <c r="E10" s="236">
        <f>Finanzplan!K37</f>
        <v>0</v>
      </c>
      <c r="F10" s="236">
        <f>Finanzplan!L37</f>
        <v>0</v>
      </c>
      <c r="G10" s="236">
        <f>Finanzplan!M37</f>
        <v>0</v>
      </c>
    </row>
    <row r="12" spans="1:7" s="208" customFormat="1" ht="15" customHeight="1" x14ac:dyDescent="0.25">
      <c r="A12" s="330" t="s">
        <v>401</v>
      </c>
      <c r="B12" s="331"/>
      <c r="C12" s="331"/>
      <c r="D12" s="331"/>
      <c r="E12" s="331"/>
      <c r="F12" s="331"/>
      <c r="G12" s="331"/>
    </row>
    <row r="13" spans="1:7" x14ac:dyDescent="0.2">
      <c r="A13" s="214" t="s">
        <v>402</v>
      </c>
      <c r="B13" s="235">
        <f>-Finanzplan!H229</f>
        <v>0</v>
      </c>
      <c r="C13" s="235">
        <f>-Finanzplan!I229</f>
        <v>0</v>
      </c>
      <c r="D13" s="235">
        <f>-Finanzplan!J229</f>
        <v>0</v>
      </c>
      <c r="E13" s="235">
        <f>-Finanzplan!K229</f>
        <v>0</v>
      </c>
      <c r="F13" s="235">
        <f>-Finanzplan!L229</f>
        <v>0</v>
      </c>
      <c r="G13" s="235">
        <f>-Finanzplan!M229</f>
        <v>0</v>
      </c>
    </row>
    <row r="14" spans="1:7" x14ac:dyDescent="0.2">
      <c r="A14" s="206" t="s">
        <v>403</v>
      </c>
      <c r="B14" s="211">
        <f>Finanzplan!H40</f>
        <v>0</v>
      </c>
      <c r="C14" s="211">
        <f>Finanzplan!I40</f>
        <v>0</v>
      </c>
      <c r="D14" s="211">
        <f>Finanzplan!J40</f>
        <v>0</v>
      </c>
      <c r="E14" s="211">
        <f>Finanzplan!K40</f>
        <v>0</v>
      </c>
      <c r="F14" s="211">
        <f>Finanzplan!L40</f>
        <v>0</v>
      </c>
      <c r="G14" s="211">
        <f>Finanzplan!M40</f>
        <v>0</v>
      </c>
    </row>
    <row r="15" spans="1:7" x14ac:dyDescent="0.2">
      <c r="A15" s="237" t="s">
        <v>404</v>
      </c>
      <c r="B15" s="238">
        <f>-Finanzplan!H7</f>
        <v>0</v>
      </c>
      <c r="C15" s="238">
        <f>-Finanzplan!I7</f>
        <v>0</v>
      </c>
      <c r="D15" s="238">
        <f>-Finanzplan!J7</f>
        <v>0</v>
      </c>
      <c r="E15" s="238">
        <f>-Finanzplan!K7</f>
        <v>0</v>
      </c>
      <c r="F15" s="238">
        <f>-Finanzplan!L7</f>
        <v>0</v>
      </c>
      <c r="G15" s="238">
        <f>-Finanzplan!M7</f>
        <v>0</v>
      </c>
    </row>
    <row r="16" spans="1:7" x14ac:dyDescent="0.2">
      <c r="A16" s="212" t="s">
        <v>405</v>
      </c>
      <c r="B16" s="217">
        <f t="shared" ref="B16:G16" si="0">IFERROR(B15/B14,0)</f>
        <v>0</v>
      </c>
      <c r="C16" s="217">
        <f t="shared" si="0"/>
        <v>0</v>
      </c>
      <c r="D16" s="217">
        <f t="shared" si="0"/>
        <v>0</v>
      </c>
      <c r="E16" s="217">
        <f t="shared" si="0"/>
        <v>0</v>
      </c>
      <c r="F16" s="217">
        <f t="shared" si="0"/>
        <v>0</v>
      </c>
      <c r="G16" s="217">
        <f t="shared" si="0"/>
        <v>0</v>
      </c>
    </row>
    <row r="18" spans="1:7" s="208" customFormat="1" ht="15" customHeight="1" x14ac:dyDescent="0.25">
      <c r="A18" s="330" t="s">
        <v>406</v>
      </c>
      <c r="B18" s="331"/>
      <c r="C18" s="331"/>
      <c r="D18" s="331"/>
      <c r="E18" s="331"/>
      <c r="F18" s="331"/>
      <c r="G18" s="331"/>
    </row>
    <row r="19" spans="1:7" x14ac:dyDescent="0.2">
      <c r="A19" s="249" t="s">
        <v>407</v>
      </c>
      <c r="B19" s="239" t="e">
        <f>Finanzkennzahlen!B7</f>
        <v>#DIV/0!</v>
      </c>
      <c r="C19" s="239" t="e">
        <f>Finanzkennzahlen!C7</f>
        <v>#DIV/0!</v>
      </c>
      <c r="D19" s="239" t="e">
        <f>Finanzkennzahlen!D7</f>
        <v>#DIV/0!</v>
      </c>
      <c r="E19" s="239" t="e">
        <f>Finanzkennzahlen!E7</f>
        <v>#DIV/0!</v>
      </c>
      <c r="F19" s="239" t="e">
        <f>Finanzkennzahlen!F7</f>
        <v>#DIV/0!</v>
      </c>
      <c r="G19" s="239" t="e">
        <f>Finanzkennzahlen!G7</f>
        <v>#DIV/0!</v>
      </c>
    </row>
    <row r="20" spans="1:7" x14ac:dyDescent="0.2">
      <c r="A20" s="191" t="s">
        <v>56</v>
      </c>
      <c r="B20" s="207" t="e">
        <f>Finanzkennzahlen!J7</f>
        <v>#DIV/0!</v>
      </c>
      <c r="C20" s="207" t="e">
        <f>Finanzkennzahlen!K7</f>
        <v>#DIV/0!</v>
      </c>
      <c r="D20" s="207" t="e">
        <f>Finanzkennzahlen!L7</f>
        <v>#DIV/0!</v>
      </c>
      <c r="E20" s="207" t="e">
        <f>Finanzkennzahlen!M7</f>
        <v>#DIV/0!</v>
      </c>
      <c r="F20" s="207" t="e">
        <f>Finanzkennzahlen!N7</f>
        <v>#DIV/0!</v>
      </c>
      <c r="G20" s="207" t="e">
        <f>Finanzkennzahlen!O7</f>
        <v>#DIV/0!</v>
      </c>
    </row>
    <row r="21" spans="1:7" x14ac:dyDescent="0.2">
      <c r="A21" s="191"/>
      <c r="B21" s="207"/>
      <c r="C21" s="207"/>
      <c r="D21" s="207"/>
      <c r="E21" s="207"/>
      <c r="F21" s="207"/>
      <c r="G21" s="207"/>
    </row>
    <row r="22" spans="1:7" x14ac:dyDescent="0.2">
      <c r="A22" s="249" t="s">
        <v>408</v>
      </c>
      <c r="B22" s="239" t="str">
        <f>Finanzkennzahlen!B8</f>
        <v/>
      </c>
      <c r="C22" s="239" t="str">
        <f>Finanzkennzahlen!C8</f>
        <v/>
      </c>
      <c r="D22" s="239" t="str">
        <f>Finanzkennzahlen!D8</f>
        <v/>
      </c>
      <c r="E22" s="239" t="str">
        <f>Finanzkennzahlen!E8</f>
        <v/>
      </c>
      <c r="F22" s="239" t="str">
        <f>Finanzkennzahlen!F8</f>
        <v/>
      </c>
      <c r="G22" s="239" t="str">
        <f>Finanzkennzahlen!G8</f>
        <v/>
      </c>
    </row>
    <row r="23" spans="1:7" x14ac:dyDescent="0.2">
      <c r="A23" s="191" t="s">
        <v>56</v>
      </c>
      <c r="B23" s="207" t="str">
        <f>Finanzkennzahlen!J8</f>
        <v>Keine Invest.</v>
      </c>
      <c r="C23" s="207" t="str">
        <f>Finanzkennzahlen!K8</f>
        <v>Keine Invest.</v>
      </c>
      <c r="D23" s="207" t="str">
        <f>Finanzkennzahlen!L8</f>
        <v>Keine Invest.</v>
      </c>
      <c r="E23" s="207" t="str">
        <f>Finanzkennzahlen!M8</f>
        <v>Keine Invest.</v>
      </c>
      <c r="F23" s="207" t="str">
        <f>Finanzkennzahlen!N8</f>
        <v>Keine Invest.</v>
      </c>
      <c r="G23" s="207" t="str">
        <f>Finanzkennzahlen!O8</f>
        <v>Keine Invest.</v>
      </c>
    </row>
    <row r="24" spans="1:7" x14ac:dyDescent="0.2">
      <c r="A24" s="191"/>
      <c r="B24" s="207"/>
      <c r="C24" s="207"/>
      <c r="D24" s="207"/>
      <c r="E24" s="207"/>
      <c r="F24" s="207"/>
      <c r="G24" s="207"/>
    </row>
    <row r="25" spans="1:7" x14ac:dyDescent="0.2">
      <c r="A25" s="249" t="s">
        <v>409</v>
      </c>
      <c r="B25" s="239">
        <f>Finanzkennzahlen!B9</f>
        <v>0</v>
      </c>
      <c r="C25" s="239">
        <f>Finanzkennzahlen!C9</f>
        <v>0</v>
      </c>
      <c r="D25" s="239">
        <f>Finanzkennzahlen!D9</f>
        <v>0</v>
      </c>
      <c r="E25" s="239">
        <f>Finanzkennzahlen!E9</f>
        <v>0</v>
      </c>
      <c r="F25" s="239">
        <f>Finanzkennzahlen!F9</f>
        <v>0</v>
      </c>
      <c r="G25" s="239">
        <f>Finanzkennzahlen!G9</f>
        <v>0</v>
      </c>
    </row>
    <row r="26" spans="1:7" x14ac:dyDescent="0.2">
      <c r="A26" s="191" t="s">
        <v>56</v>
      </c>
      <c r="B26" s="207" t="str">
        <f>Finanzkennzahlen!J9</f>
        <v>Gut</v>
      </c>
      <c r="C26" s="207" t="str">
        <f>Finanzkennzahlen!K9</f>
        <v>Gut</v>
      </c>
      <c r="D26" s="207" t="str">
        <f>Finanzkennzahlen!L9</f>
        <v>Gut</v>
      </c>
      <c r="E26" s="207" t="str">
        <f>Finanzkennzahlen!M9</f>
        <v>Gut</v>
      </c>
      <c r="F26" s="207" t="str">
        <f>Finanzkennzahlen!N9</f>
        <v>Gut</v>
      </c>
      <c r="G26" s="207" t="str">
        <f>Finanzkennzahlen!O9</f>
        <v>Gut</v>
      </c>
    </row>
    <row r="27" spans="1:7" x14ac:dyDescent="0.2">
      <c r="A27" s="191"/>
      <c r="B27" s="207"/>
      <c r="C27" s="207"/>
      <c r="D27" s="207"/>
      <c r="E27" s="207"/>
      <c r="F27" s="207"/>
      <c r="G27" s="207"/>
    </row>
    <row r="28" spans="1:7" x14ac:dyDescent="0.2">
      <c r="A28" s="249" t="s">
        <v>410</v>
      </c>
      <c r="B28" s="240" t="e">
        <f>Finanzkennzahlen!B10</f>
        <v>#DIV/0!</v>
      </c>
      <c r="C28" s="240" t="e">
        <f>Finanzkennzahlen!C10</f>
        <v>#DIV/0!</v>
      </c>
      <c r="D28" s="240" t="e">
        <f>Finanzkennzahlen!D10</f>
        <v>#DIV/0!</v>
      </c>
      <c r="E28" s="240" t="e">
        <f>Finanzkennzahlen!E10</f>
        <v>#DIV/0!</v>
      </c>
      <c r="F28" s="240" t="e">
        <f>Finanzkennzahlen!F10</f>
        <v>#DIV/0!</v>
      </c>
      <c r="G28" s="240" t="e">
        <f>Finanzkennzahlen!G10</f>
        <v>#DIV/0!</v>
      </c>
    </row>
    <row r="29" spans="1:7" x14ac:dyDescent="0.2">
      <c r="A29" s="191" t="s">
        <v>56</v>
      </c>
      <c r="B29" s="207" t="e">
        <f>Finanzkennzahlen!J10</f>
        <v>#DIV/0!</v>
      </c>
      <c r="C29" s="207" t="e">
        <f>Finanzkennzahlen!K10</f>
        <v>#DIV/0!</v>
      </c>
      <c r="D29" s="207" t="e">
        <f>Finanzkennzahlen!L10</f>
        <v>#DIV/0!</v>
      </c>
      <c r="E29" s="207" t="e">
        <f>Finanzkennzahlen!M10</f>
        <v>#DIV/0!</v>
      </c>
      <c r="F29" s="207" t="e">
        <f>Finanzkennzahlen!N10</f>
        <v>#DIV/0!</v>
      </c>
      <c r="G29" s="207" t="e">
        <f>Finanzkennzahlen!O10</f>
        <v>#DIV/0!</v>
      </c>
    </row>
    <row r="30" spans="1:7" x14ac:dyDescent="0.2">
      <c r="A30" s="191"/>
      <c r="B30" s="207"/>
      <c r="C30" s="207"/>
      <c r="D30" s="207"/>
      <c r="E30" s="207"/>
      <c r="F30" s="207"/>
      <c r="G30" s="207"/>
    </row>
    <row r="31" spans="1:7" x14ac:dyDescent="0.2">
      <c r="A31" s="249" t="s">
        <v>411</v>
      </c>
      <c r="B31" s="239" t="e">
        <f>Finanzkennzahlen!B11</f>
        <v>#DIV/0!</v>
      </c>
      <c r="C31" s="239" t="e">
        <f>Finanzkennzahlen!C11</f>
        <v>#DIV/0!</v>
      </c>
      <c r="D31" s="239" t="e">
        <f>Finanzkennzahlen!D11</f>
        <v>#DIV/0!</v>
      </c>
      <c r="E31" s="239" t="e">
        <f>Finanzkennzahlen!E11</f>
        <v>#DIV/0!</v>
      </c>
      <c r="F31" s="239" t="e">
        <f>Finanzkennzahlen!F11</f>
        <v>#DIV/0!</v>
      </c>
      <c r="G31" s="239" t="e">
        <f>Finanzkennzahlen!G11</f>
        <v>#DIV/0!</v>
      </c>
    </row>
    <row r="32" spans="1:7" x14ac:dyDescent="0.2">
      <c r="A32" s="191" t="s">
        <v>56</v>
      </c>
      <c r="B32" s="207" t="e">
        <f>Finanzkennzahlen!J11</f>
        <v>#DIV/0!</v>
      </c>
      <c r="C32" s="207" t="e">
        <f>Finanzkennzahlen!K11</f>
        <v>#DIV/0!</v>
      </c>
      <c r="D32" s="207" t="e">
        <f>Finanzkennzahlen!L11</f>
        <v>#DIV/0!</v>
      </c>
      <c r="E32" s="207" t="e">
        <f>Finanzkennzahlen!M11</f>
        <v>#DIV/0!</v>
      </c>
      <c r="F32" s="207" t="e">
        <f>Finanzkennzahlen!N11</f>
        <v>#DIV/0!</v>
      </c>
      <c r="G32" s="207" t="e">
        <f>Finanzkennzahlen!O11</f>
        <v>#DIV/0!</v>
      </c>
    </row>
  </sheetData>
  <sheetProtection sheet="1" objects="1" scenarios="1" selectLockedCells="1" selectUnlockedCells="1"/>
  <mergeCells count="5">
    <mergeCell ref="A1:G1"/>
    <mergeCell ref="A18:G18"/>
    <mergeCell ref="A12:G12"/>
    <mergeCell ref="A2:G2"/>
    <mergeCell ref="A5:G5"/>
  </mergeCells>
  <pageMargins left="0.75" right="0.75" top="1" bottom="1" header="0.5" footer="0.5"/>
  <pageSetup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O100"/>
  <sheetViews>
    <sheetView workbookViewId="0">
      <selection activeCell="A2" sqref="A2:G2"/>
    </sheetView>
  </sheetViews>
  <sheetFormatPr baseColWidth="10" defaultColWidth="9.140625" defaultRowHeight="12.75" x14ac:dyDescent="0.2"/>
  <cols>
    <col min="1" max="1" width="43" style="192" customWidth="1"/>
    <col min="2" max="7" width="15" style="192" customWidth="1"/>
    <col min="8" max="8" width="3" style="192" customWidth="1"/>
    <col min="9" max="9" width="43" style="192" customWidth="1"/>
    <col min="10" max="15" width="15" style="192" customWidth="1"/>
    <col min="16" max="20" width="9.140625" style="192" customWidth="1"/>
    <col min="21" max="16384" width="9.140625" style="192"/>
  </cols>
  <sheetData>
    <row r="1" spans="1:15" s="230" customFormat="1" ht="19.5" customHeight="1" x14ac:dyDescent="0.25">
      <c r="A1" s="332" t="s">
        <v>412</v>
      </c>
      <c r="B1" s="333"/>
      <c r="C1" s="333"/>
      <c r="D1" s="333"/>
      <c r="E1" s="333"/>
      <c r="F1" s="333"/>
      <c r="G1" s="333"/>
      <c r="I1" s="332" t="s">
        <v>56</v>
      </c>
      <c r="J1" s="333"/>
      <c r="K1" s="333"/>
      <c r="L1" s="333"/>
      <c r="M1" s="333"/>
      <c r="N1" s="333"/>
      <c r="O1" s="333"/>
    </row>
    <row r="2" spans="1:15" ht="15.75" customHeight="1" x14ac:dyDescent="0.2">
      <c r="A2" s="337" t="str">
        <f>Übersicht!A2</f>
        <v>Musterkirchgemeinde | Finanzplan | 2025 - 2031</v>
      </c>
      <c r="B2" s="335"/>
      <c r="C2" s="335"/>
      <c r="D2" s="335"/>
      <c r="E2" s="335"/>
      <c r="F2" s="335"/>
      <c r="G2" s="335"/>
    </row>
    <row r="3" spans="1:15" ht="15" x14ac:dyDescent="0.2">
      <c r="A3" s="345"/>
    </row>
    <row r="4" spans="1:15" ht="44.25" customHeight="1" x14ac:dyDescent="0.2">
      <c r="A4" s="336" t="s">
        <v>413</v>
      </c>
      <c r="B4" s="335"/>
      <c r="C4" s="335"/>
      <c r="D4" s="335"/>
      <c r="E4" s="335"/>
      <c r="F4" s="335"/>
      <c r="G4" s="335"/>
    </row>
    <row r="6" spans="1:15" x14ac:dyDescent="0.2">
      <c r="A6" s="226" t="s">
        <v>399</v>
      </c>
      <c r="B6" s="227" t="str">
        <f>Übersicht!B4</f>
        <v xml:space="preserve">Rechnung </v>
      </c>
      <c r="C6" s="227" t="str">
        <f>Übersicht!C4</f>
        <v xml:space="preserve">Budget </v>
      </c>
      <c r="D6" s="227" t="str">
        <f>Übersicht!D4</f>
        <v xml:space="preserve">Plan </v>
      </c>
      <c r="E6" s="227" t="str">
        <f>Übersicht!E4</f>
        <v xml:space="preserve">Plan </v>
      </c>
      <c r="F6" s="227" t="str">
        <f>Übersicht!F4</f>
        <v xml:space="preserve">Plan </v>
      </c>
      <c r="G6" s="227" t="str">
        <f>Übersicht!G4</f>
        <v xml:space="preserve">Plan </v>
      </c>
      <c r="I6" s="226" t="s">
        <v>399</v>
      </c>
      <c r="J6" s="228" t="str">
        <f>Übersicht!B4</f>
        <v xml:space="preserve">Rechnung </v>
      </c>
      <c r="K6" s="228" t="str">
        <f>Übersicht!C4</f>
        <v xml:space="preserve">Budget </v>
      </c>
      <c r="L6" s="228" t="str">
        <f>Übersicht!D4</f>
        <v xml:space="preserve">Plan </v>
      </c>
      <c r="M6" s="228" t="str">
        <f>Übersicht!E4</f>
        <v xml:space="preserve">Plan </v>
      </c>
      <c r="N6" s="228" t="str">
        <f>Übersicht!F4</f>
        <v xml:space="preserve">Plan </v>
      </c>
      <c r="O6" s="228" t="str">
        <f>Übersicht!G4</f>
        <v xml:space="preserve">Plan </v>
      </c>
    </row>
    <row r="7" spans="1:15" x14ac:dyDescent="0.2">
      <c r="A7" s="194" t="s">
        <v>407</v>
      </c>
      <c r="B7" s="218" t="e">
        <f>(-Finanzplan!H23-Finanzplan!H16)/(-Finanzplan!H230)</f>
        <v>#DIV/0!</v>
      </c>
      <c r="C7" s="218" t="e">
        <f>(-Finanzplan!I23-Finanzplan!I16)/(-Finanzplan!I230)</f>
        <v>#DIV/0!</v>
      </c>
      <c r="D7" s="218" t="e">
        <f>(-Finanzplan!J23-Finanzplan!J16)/(-Finanzplan!J230)</f>
        <v>#DIV/0!</v>
      </c>
      <c r="E7" s="218" t="e">
        <f>(-Finanzplan!K23-Finanzplan!K16)/(-Finanzplan!K230)</f>
        <v>#DIV/0!</v>
      </c>
      <c r="F7" s="218" t="e">
        <f>(-Finanzplan!L23-Finanzplan!L16)/(-Finanzplan!L230)</f>
        <v>#DIV/0!</v>
      </c>
      <c r="G7" s="218" t="e">
        <f>(-Finanzplan!M23-Finanzplan!M16)/(-Finanzplan!M230)</f>
        <v>#DIV/0!</v>
      </c>
      <c r="I7" s="194" t="s">
        <v>407</v>
      </c>
      <c r="J7" s="195" t="e">
        <f t="shared" ref="J7:O7" si="0">IF(B7&lt;-1,"Sehr gut",IF(B7&lt;0,"Gut",IF(B7&lt;=1,"Mittel",IF(B7&lt;=1.5,"Genügend","Schlecht"))))</f>
        <v>#DIV/0!</v>
      </c>
      <c r="K7" s="195" t="e">
        <f t="shared" si="0"/>
        <v>#DIV/0!</v>
      </c>
      <c r="L7" s="195" t="e">
        <f t="shared" si="0"/>
        <v>#DIV/0!</v>
      </c>
      <c r="M7" s="195" t="e">
        <f t="shared" si="0"/>
        <v>#DIV/0!</v>
      </c>
      <c r="N7" s="195" t="e">
        <f t="shared" si="0"/>
        <v>#DIV/0!</v>
      </c>
      <c r="O7" s="195" t="e">
        <f t="shared" si="0"/>
        <v>#DIV/0!</v>
      </c>
    </row>
    <row r="8" spans="1:15" x14ac:dyDescent="0.2">
      <c r="A8" s="194" t="s">
        <v>408</v>
      </c>
      <c r="B8" s="196" t="str">
        <f>IFERROR((-Finanzplan!H7+Finanzplan!H130)/ABS(Finanzplan!H37),"")</f>
        <v/>
      </c>
      <c r="C8" s="196" t="str">
        <f>IFERROR((-Finanzplan!I7+Finanzplan!I130)/ABS(Finanzplan!I37),"")</f>
        <v/>
      </c>
      <c r="D8" s="196" t="str">
        <f>IFERROR((-Finanzplan!J7+Finanzplan!J130)/ABS(Finanzplan!J37),"")</f>
        <v/>
      </c>
      <c r="E8" s="196" t="str">
        <f>IFERROR((-Finanzplan!K7+Finanzplan!K130)/ABS(Finanzplan!K37),"")</f>
        <v/>
      </c>
      <c r="F8" s="196" t="str">
        <f>IFERROR((-Finanzplan!L7+Finanzplan!L130)/ABS(Finanzplan!L37),"")</f>
        <v/>
      </c>
      <c r="G8" s="196" t="str">
        <f>IFERROR((-Finanzplan!M7+Finanzplan!M130)/ABS(Finanzplan!M37),"")</f>
        <v/>
      </c>
      <c r="I8" s="194" t="s">
        <v>408</v>
      </c>
      <c r="J8" s="195" t="str">
        <f t="shared" ref="J8:O8" si="1">IF(B8="","Keine Invest.",IF(B8&gt;1,"Ideal",IF(B8&gt;=0.8,"Gut bis vertretbar",IF(B8&gt;=0.5,"Problematisch","Ungenügend"))))</f>
        <v>Keine Invest.</v>
      </c>
      <c r="K8" s="195" t="str">
        <f t="shared" si="1"/>
        <v>Keine Invest.</v>
      </c>
      <c r="L8" s="195" t="str">
        <f t="shared" si="1"/>
        <v>Keine Invest.</v>
      </c>
      <c r="M8" s="195" t="str">
        <f t="shared" si="1"/>
        <v>Keine Invest.</v>
      </c>
      <c r="N8" s="195" t="str">
        <f t="shared" si="1"/>
        <v>Keine Invest.</v>
      </c>
      <c r="O8" s="195" t="str">
        <f t="shared" si="1"/>
        <v>Keine Invest.</v>
      </c>
    </row>
    <row r="9" spans="1:15" x14ac:dyDescent="0.2">
      <c r="A9" s="194" t="s">
        <v>409</v>
      </c>
      <c r="B9" s="218">
        <f>IFERROR((Finanzplan!H138+Finanzplan!H271)/(-Finanzplan!H230),0)</f>
        <v>0</v>
      </c>
      <c r="C9" s="218">
        <f>IFERROR((Finanzplan!I138+Finanzplan!I271)/(-Finanzplan!I230),0)</f>
        <v>0</v>
      </c>
      <c r="D9" s="218">
        <f>IFERROR((Finanzplan!J138+Finanzplan!J271)/(-Finanzplan!J230),0)</f>
        <v>0</v>
      </c>
      <c r="E9" s="218">
        <f>IFERROR((Finanzplan!K138+Finanzplan!K271)/(-Finanzplan!K230),0)</f>
        <v>0</v>
      </c>
      <c r="F9" s="218">
        <f>IFERROR((Finanzplan!L138+Finanzplan!L271)/(-Finanzplan!L230),0)</f>
        <v>0</v>
      </c>
      <c r="G9" s="218">
        <f>IFERROR((Finanzplan!M138+Finanzplan!M271)/(-Finanzplan!M230),0)</f>
        <v>0</v>
      </c>
      <c r="I9" s="194" t="s">
        <v>409</v>
      </c>
      <c r="J9" s="195" t="str">
        <f t="shared" ref="J9:O9" si="2">IF(B9&lt;=0.04,"Gut",IF(B9&lt;=0.09,"Genügend","Schlecht"))</f>
        <v>Gut</v>
      </c>
      <c r="K9" s="195" t="str">
        <f t="shared" si="2"/>
        <v>Gut</v>
      </c>
      <c r="L9" s="195" t="str">
        <f t="shared" si="2"/>
        <v>Gut</v>
      </c>
      <c r="M9" s="195" t="str">
        <f t="shared" si="2"/>
        <v>Gut</v>
      </c>
      <c r="N9" s="195" t="str">
        <f t="shared" si="2"/>
        <v>Gut</v>
      </c>
      <c r="O9" s="195" t="str">
        <f t="shared" si="2"/>
        <v>Gut</v>
      </c>
    </row>
    <row r="10" spans="1:15" x14ac:dyDescent="0.2">
      <c r="A10" s="194" t="s">
        <v>410</v>
      </c>
      <c r="B10" s="197" t="e">
        <f>(-Finanzplan!H23-Finanzplan!H16)/Finanzplan!H13</f>
        <v>#DIV/0!</v>
      </c>
      <c r="C10" s="197" t="e">
        <f>(-Finanzplan!I23-Finanzplan!I16)/Finanzplan!I13</f>
        <v>#DIV/0!</v>
      </c>
      <c r="D10" s="197" t="e">
        <f>(-Finanzplan!J23-Finanzplan!J16)/Finanzplan!J13</f>
        <v>#DIV/0!</v>
      </c>
      <c r="E10" s="197" t="e">
        <f>(-Finanzplan!K23-Finanzplan!K16)/Finanzplan!K13</f>
        <v>#DIV/0!</v>
      </c>
      <c r="F10" s="197" t="e">
        <f>(-Finanzplan!L23-Finanzplan!L16)/Finanzplan!L13</f>
        <v>#DIV/0!</v>
      </c>
      <c r="G10" s="197" t="e">
        <f>(-Finanzplan!M23-Finanzplan!M16)/Finanzplan!M13</f>
        <v>#DIV/0!</v>
      </c>
      <c r="I10" s="194" t="s">
        <v>410</v>
      </c>
      <c r="J10" s="195" t="e">
        <f t="shared" ref="J10:O10" si="3">IF(B10&lt;0,"Nettovermögen",IF(B10&lt;=1000,"Geringe Verschuldung",IF(B10&lt;=2500,"Mittlere Verschuldung",IF(B10&lt;=5000,"Hohe Verschuldung","Sehr hohe Verschuldung"))))</f>
        <v>#DIV/0!</v>
      </c>
      <c r="K10" s="195" t="e">
        <f t="shared" si="3"/>
        <v>#DIV/0!</v>
      </c>
      <c r="L10" s="195" t="e">
        <f t="shared" si="3"/>
        <v>#DIV/0!</v>
      </c>
      <c r="M10" s="195" t="e">
        <f t="shared" si="3"/>
        <v>#DIV/0!</v>
      </c>
      <c r="N10" s="195" t="e">
        <f t="shared" si="3"/>
        <v>#DIV/0!</v>
      </c>
      <c r="O10" s="195" t="e">
        <f t="shared" si="3"/>
        <v>#DIV/0!</v>
      </c>
    </row>
    <row r="11" spans="1:15" x14ac:dyDescent="0.2">
      <c r="A11" s="194" t="s">
        <v>411</v>
      </c>
      <c r="B11" s="198" t="e">
        <f>(-Finanzplan!H34+Finanzplan!H35)/(-Finanzplan!H230)</f>
        <v>#DIV/0!</v>
      </c>
      <c r="C11" s="198" t="e">
        <f>(-Finanzplan!I34+Finanzplan!I35)/(-Finanzplan!I230)</f>
        <v>#DIV/0!</v>
      </c>
      <c r="D11" s="198" t="e">
        <f>(-Finanzplan!J34+Finanzplan!J35)/(-Finanzplan!J230)</f>
        <v>#DIV/0!</v>
      </c>
      <c r="E11" s="198" t="e">
        <f>(-Finanzplan!K34+Finanzplan!K35)/(-Finanzplan!K230)</f>
        <v>#DIV/0!</v>
      </c>
      <c r="F11" s="198" t="e">
        <f>(-Finanzplan!L34+Finanzplan!L35)/(-Finanzplan!L230)</f>
        <v>#DIV/0!</v>
      </c>
      <c r="G11" s="198" t="e">
        <f>(-Finanzplan!M34+Finanzplan!M35)/(-Finanzplan!M230)</f>
        <v>#DIV/0!</v>
      </c>
      <c r="I11" s="194" t="s">
        <v>411</v>
      </c>
      <c r="J11" s="195" t="e">
        <f t="shared" ref="J11:O11" si="4">IF(B11&lt;0,"Kritisch",IF(B11&lt;=0.15,"Schlecht",IF(B11&lt;=0.45,"Mittel",IF(B11&lt;=0.9,"Gut","Sehr gut"))))</f>
        <v>#DIV/0!</v>
      </c>
      <c r="K11" s="195" t="e">
        <f t="shared" si="4"/>
        <v>#DIV/0!</v>
      </c>
      <c r="L11" s="195" t="e">
        <f t="shared" si="4"/>
        <v>#DIV/0!</v>
      </c>
      <c r="M11" s="195" t="e">
        <f t="shared" si="4"/>
        <v>#DIV/0!</v>
      </c>
      <c r="N11" s="195" t="e">
        <f t="shared" si="4"/>
        <v>#DIV/0!</v>
      </c>
      <c r="O11" s="195" t="e">
        <f t="shared" si="4"/>
        <v>#DIV/0!</v>
      </c>
    </row>
    <row r="14" spans="1:15" s="229" customFormat="1" ht="15.75" customHeight="1" x14ac:dyDescent="0.25">
      <c r="A14" s="231" t="s">
        <v>407</v>
      </c>
      <c r="B14" s="231"/>
      <c r="C14" s="231"/>
      <c r="D14" s="231"/>
      <c r="E14" s="231"/>
      <c r="F14" s="231"/>
      <c r="G14" s="231"/>
      <c r="I14" s="193"/>
      <c r="J14" s="232"/>
      <c r="K14" s="232"/>
      <c r="L14" s="232"/>
      <c r="M14" s="232"/>
      <c r="N14" s="232"/>
      <c r="O14" s="232"/>
    </row>
    <row r="15" spans="1:15" x14ac:dyDescent="0.2">
      <c r="A15" s="334" t="s">
        <v>414</v>
      </c>
      <c r="B15" s="335"/>
      <c r="C15" s="335"/>
      <c r="D15" s="335"/>
      <c r="E15" s="335"/>
      <c r="F15" s="335"/>
      <c r="G15" s="335"/>
    </row>
    <row r="16" spans="1:15" x14ac:dyDescent="0.2">
      <c r="A16" s="334" t="s">
        <v>415</v>
      </c>
      <c r="B16" s="335"/>
      <c r="C16" s="335"/>
      <c r="D16" s="335"/>
      <c r="E16" s="335"/>
      <c r="F16" s="335"/>
      <c r="G16" s="335"/>
    </row>
    <row r="18" spans="9:15" ht="12.75" customHeight="1" x14ac:dyDescent="0.2">
      <c r="I18" s="233"/>
      <c r="J18" s="233"/>
      <c r="K18" s="233"/>
      <c r="L18" s="233"/>
      <c r="M18" s="233"/>
      <c r="N18" s="233"/>
      <c r="O18" s="233"/>
    </row>
    <row r="19" spans="9:15" x14ac:dyDescent="0.2">
      <c r="I19" s="233"/>
      <c r="J19" s="233"/>
      <c r="K19" s="233"/>
      <c r="L19" s="233"/>
      <c r="M19" s="233"/>
      <c r="N19" s="233"/>
      <c r="O19" s="233"/>
    </row>
    <row r="20" spans="9:15" x14ac:dyDescent="0.2">
      <c r="I20" s="233"/>
      <c r="J20" s="233"/>
      <c r="K20" s="233"/>
      <c r="L20" s="233"/>
      <c r="M20" s="233"/>
      <c r="N20" s="233"/>
      <c r="O20" s="233"/>
    </row>
    <row r="21" spans="9:15" x14ac:dyDescent="0.2">
      <c r="I21" s="233"/>
      <c r="J21" s="233"/>
      <c r="K21" s="233"/>
      <c r="L21" s="233"/>
      <c r="M21" s="233"/>
      <c r="N21" s="233"/>
      <c r="O21" s="233"/>
    </row>
    <row r="35" spans="1:7" s="229" customFormat="1" ht="15.75" customHeight="1" x14ac:dyDescent="0.25">
      <c r="A35" s="231" t="s">
        <v>408</v>
      </c>
      <c r="B35" s="231"/>
      <c r="C35" s="231"/>
      <c r="D35" s="231"/>
      <c r="E35" s="231"/>
      <c r="F35" s="231"/>
      <c r="G35" s="231"/>
    </row>
    <row r="36" spans="1:7" x14ac:dyDescent="0.2">
      <c r="A36" s="334" t="s">
        <v>416</v>
      </c>
      <c r="B36" s="335"/>
      <c r="C36" s="335"/>
      <c r="D36" s="335"/>
      <c r="E36" s="335"/>
      <c r="F36" s="335"/>
      <c r="G36" s="335"/>
    </row>
    <row r="37" spans="1:7" x14ac:dyDescent="0.2">
      <c r="A37" s="334" t="s">
        <v>417</v>
      </c>
      <c r="B37" s="335"/>
      <c r="C37" s="335"/>
      <c r="D37" s="335"/>
      <c r="E37" s="335"/>
      <c r="F37" s="335"/>
      <c r="G37" s="335"/>
    </row>
    <row r="56" spans="1:7" s="229" customFormat="1" ht="15.75" customHeight="1" x14ac:dyDescent="0.25">
      <c r="A56" s="231" t="s">
        <v>409</v>
      </c>
      <c r="B56" s="231"/>
      <c r="C56" s="231"/>
      <c r="D56" s="231"/>
      <c r="E56" s="231"/>
      <c r="F56" s="231"/>
      <c r="G56" s="231"/>
    </row>
    <row r="57" spans="1:7" x14ac:dyDescent="0.2">
      <c r="A57" s="334" t="s">
        <v>418</v>
      </c>
      <c r="B57" s="335"/>
      <c r="C57" s="335"/>
      <c r="D57" s="335"/>
      <c r="E57" s="335"/>
      <c r="F57" s="335"/>
      <c r="G57" s="335"/>
    </row>
    <row r="58" spans="1:7" x14ac:dyDescent="0.2">
      <c r="A58" s="334" t="s">
        <v>419</v>
      </c>
      <c r="B58" s="335"/>
      <c r="C58" s="335"/>
      <c r="D58" s="335"/>
      <c r="E58" s="335"/>
      <c r="F58" s="335"/>
      <c r="G58" s="335"/>
    </row>
    <row r="77" spans="1:7" s="229" customFormat="1" ht="15.75" customHeight="1" x14ac:dyDescent="0.25">
      <c r="A77" s="231" t="s">
        <v>410</v>
      </c>
      <c r="B77" s="231"/>
      <c r="C77" s="231"/>
      <c r="D77" s="231"/>
      <c r="E77" s="231"/>
      <c r="F77" s="231"/>
      <c r="G77" s="231"/>
    </row>
    <row r="78" spans="1:7" x14ac:dyDescent="0.2">
      <c r="A78" s="334" t="s">
        <v>420</v>
      </c>
      <c r="B78" s="335"/>
      <c r="C78" s="335"/>
      <c r="D78" s="335"/>
      <c r="E78" s="335"/>
      <c r="F78" s="335"/>
      <c r="G78" s="335"/>
    </row>
    <row r="79" spans="1:7" x14ac:dyDescent="0.2">
      <c r="A79" s="334" t="s">
        <v>421</v>
      </c>
      <c r="B79" s="335"/>
      <c r="C79" s="335"/>
      <c r="D79" s="335"/>
      <c r="E79" s="335"/>
      <c r="F79" s="335"/>
      <c r="G79" s="335"/>
    </row>
    <row r="98" spans="1:7" s="229" customFormat="1" ht="15.75" customHeight="1" x14ac:dyDescent="0.25">
      <c r="A98" s="231" t="s">
        <v>411</v>
      </c>
      <c r="B98" s="231"/>
      <c r="C98" s="231"/>
      <c r="D98" s="231"/>
      <c r="E98" s="231"/>
      <c r="F98" s="231"/>
      <c r="G98" s="231"/>
    </row>
    <row r="99" spans="1:7" x14ac:dyDescent="0.2">
      <c r="A99" s="334" t="s">
        <v>422</v>
      </c>
      <c r="B99" s="335"/>
      <c r="C99" s="335"/>
      <c r="D99" s="335"/>
      <c r="E99" s="335"/>
      <c r="F99" s="335"/>
      <c r="G99" s="335"/>
    </row>
    <row r="100" spans="1:7" x14ac:dyDescent="0.2">
      <c r="A100" s="334" t="s">
        <v>423</v>
      </c>
      <c r="B100" s="335"/>
      <c r="C100" s="335"/>
      <c r="D100" s="335"/>
      <c r="E100" s="335"/>
      <c r="F100" s="335"/>
      <c r="G100" s="335"/>
    </row>
  </sheetData>
  <sheetProtection sheet="1" scenarios="1" selectLockedCells="1" selectUnlockedCells="1"/>
  <mergeCells count="14">
    <mergeCell ref="A1:G1"/>
    <mergeCell ref="I1:O1"/>
    <mergeCell ref="A79:G79"/>
    <mergeCell ref="A4:G4"/>
    <mergeCell ref="A100:G100"/>
    <mergeCell ref="A78:G78"/>
    <mergeCell ref="A16:G16"/>
    <mergeCell ref="A2:G2"/>
    <mergeCell ref="A15:G15"/>
    <mergeCell ref="A57:G57"/>
    <mergeCell ref="A99:G99"/>
    <mergeCell ref="A37:G37"/>
    <mergeCell ref="A36:G36"/>
    <mergeCell ref="A58:G58"/>
  </mergeCells>
  <pageMargins left="0.75" right="0.75" top="1" bottom="1" header="0.5" footer="0.5"/>
  <pageSetup fitToHeight="0"/>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Q23"/>
  <sheetViews>
    <sheetView topLeftCell="A68" workbookViewId="0">
      <selection activeCell="K22" sqref="K22"/>
    </sheetView>
  </sheetViews>
  <sheetFormatPr baseColWidth="10" defaultColWidth="9.140625" defaultRowHeight="12.75" x14ac:dyDescent="0.2"/>
  <cols>
    <col min="1" max="10" width="9.140625" style="1" customWidth="1"/>
    <col min="11" max="11" width="38.140625" style="1" bestFit="1" customWidth="1"/>
    <col min="12" max="12" width="16.7109375" style="1" bestFit="1" customWidth="1"/>
    <col min="13" max="13" width="13.7109375" style="1" bestFit="1" customWidth="1"/>
    <col min="14" max="17" width="13.28515625" style="1" bestFit="1" customWidth="1"/>
    <col min="18" max="21" width="9.140625" style="1" customWidth="1"/>
    <col min="22" max="16384" width="9.140625" style="1"/>
  </cols>
  <sheetData>
    <row r="1" spans="1:17" ht="23.25" customHeight="1" x14ac:dyDescent="0.35">
      <c r="A1" s="338" t="s">
        <v>58</v>
      </c>
      <c r="B1" s="339"/>
      <c r="C1" s="339"/>
      <c r="D1" s="339"/>
      <c r="E1" s="339"/>
      <c r="F1" s="339"/>
      <c r="G1" s="339"/>
      <c r="H1" s="339"/>
      <c r="K1" s="338" t="s">
        <v>424</v>
      </c>
      <c r="L1" s="339"/>
      <c r="M1" s="339"/>
      <c r="N1" s="339"/>
      <c r="O1" s="339"/>
      <c r="P1" s="339"/>
      <c r="Q1" s="339"/>
    </row>
    <row r="2" spans="1:17" x14ac:dyDescent="0.2">
      <c r="K2" s="219"/>
      <c r="L2" s="219"/>
      <c r="M2" s="219"/>
      <c r="N2" s="219"/>
      <c r="O2" s="219"/>
      <c r="P2" s="219"/>
      <c r="Q2" s="219"/>
    </row>
    <row r="3" spans="1:17" ht="15.75" customHeight="1" x14ac:dyDescent="0.2">
      <c r="A3" s="342" t="s">
        <v>425</v>
      </c>
      <c r="B3" s="339"/>
      <c r="C3" s="339"/>
      <c r="D3" s="339"/>
      <c r="E3" s="339"/>
      <c r="F3" s="339"/>
      <c r="G3" s="339"/>
      <c r="H3" s="339"/>
      <c r="K3" s="226" t="s">
        <v>426</v>
      </c>
      <c r="L3" s="226" t="str">
        <f>CONCATENATE(Finanzplan!H4," ",Finanzplan!H5)</f>
        <v xml:space="preserve">Rechnung </v>
      </c>
      <c r="M3" s="226" t="str">
        <f>CONCATENATE(Finanzplan!I4," ",Finanzplan!I5)</f>
        <v xml:space="preserve">Budget </v>
      </c>
      <c r="N3" s="226" t="str">
        <f>CONCATENATE(Finanzplan!J4," ",Finanzplan!J5)</f>
        <v xml:space="preserve">Plan </v>
      </c>
      <c r="O3" s="226" t="str">
        <f>CONCATENATE(Finanzplan!K4," ",Finanzplan!K5)</f>
        <v xml:space="preserve">Plan </v>
      </c>
      <c r="P3" s="226" t="str">
        <f>CONCATENATE(Finanzplan!L4," ",Finanzplan!L5)</f>
        <v xml:space="preserve">Plan </v>
      </c>
      <c r="Q3" s="226" t="str">
        <f>CONCATENATE(Finanzplan!M4," ",Finanzplan!M5)</f>
        <v xml:space="preserve">Plan </v>
      </c>
    </row>
    <row r="4" spans="1:17" ht="12.75" customHeight="1" x14ac:dyDescent="0.2">
      <c r="A4" s="343" t="s">
        <v>427</v>
      </c>
      <c r="B4" s="339"/>
      <c r="C4" s="339"/>
      <c r="D4" s="339"/>
      <c r="E4" s="339"/>
      <c r="F4" s="339"/>
      <c r="G4" s="339"/>
      <c r="H4" s="339"/>
      <c r="K4" s="220" t="s">
        <v>428</v>
      </c>
      <c r="L4" s="221">
        <f>Finanzplan!H7*-1</f>
        <v>0</v>
      </c>
      <c r="M4" s="222">
        <f>Finanzplan!I7*-1</f>
        <v>0</v>
      </c>
      <c r="N4" s="222">
        <f>Finanzplan!J7*-1</f>
        <v>0</v>
      </c>
      <c r="O4" s="222">
        <f>Finanzplan!K7*-1</f>
        <v>0</v>
      </c>
      <c r="P4" s="222">
        <f>Finanzplan!L7*-1</f>
        <v>0</v>
      </c>
      <c r="Q4" s="222">
        <f>Finanzplan!M7*-1</f>
        <v>0</v>
      </c>
    </row>
    <row r="5" spans="1:17" x14ac:dyDescent="0.2">
      <c r="A5" s="339"/>
      <c r="B5" s="339"/>
      <c r="C5" s="339"/>
      <c r="D5" s="339"/>
      <c r="E5" s="339"/>
      <c r="F5" s="339"/>
      <c r="G5" s="339"/>
      <c r="H5" s="339"/>
      <c r="K5" s="220" t="s">
        <v>429</v>
      </c>
      <c r="L5" s="223">
        <f>Finanzplan!H13</f>
        <v>0</v>
      </c>
      <c r="M5" s="223">
        <f>Finanzplan!I13</f>
        <v>0</v>
      </c>
      <c r="N5" s="223">
        <f>Finanzplan!J13</f>
        <v>0</v>
      </c>
      <c r="O5" s="223">
        <f>Finanzplan!K13</f>
        <v>0</v>
      </c>
      <c r="P5" s="223">
        <f>Finanzplan!L13</f>
        <v>0</v>
      </c>
      <c r="Q5" s="223">
        <f>Finanzplan!M13</f>
        <v>0</v>
      </c>
    </row>
    <row r="6" spans="1:17" x14ac:dyDescent="0.2">
      <c r="A6" s="339"/>
      <c r="B6" s="339"/>
      <c r="C6" s="339"/>
      <c r="D6" s="339"/>
      <c r="E6" s="339"/>
      <c r="F6" s="339"/>
      <c r="G6" s="339"/>
      <c r="H6" s="339"/>
      <c r="K6" s="220" t="s">
        <v>430</v>
      </c>
      <c r="L6" s="223">
        <f>Finanzplan!H28*-1</f>
        <v>0</v>
      </c>
      <c r="M6" s="223">
        <f>Finanzplan!I28*-1</f>
        <v>0</v>
      </c>
      <c r="N6" s="223">
        <f>Finanzplan!J28*-1</f>
        <v>0</v>
      </c>
      <c r="O6" s="223">
        <f>Finanzplan!K28*-1</f>
        <v>0</v>
      </c>
      <c r="P6" s="223">
        <f>Finanzplan!L28*-1</f>
        <v>0</v>
      </c>
      <c r="Q6" s="223">
        <f>Finanzplan!M28*-1</f>
        <v>0</v>
      </c>
    </row>
    <row r="7" spans="1:17" x14ac:dyDescent="0.2">
      <c r="A7" s="339"/>
      <c r="B7" s="339"/>
      <c r="C7" s="339"/>
      <c r="D7" s="339"/>
      <c r="E7" s="339"/>
      <c r="F7" s="339"/>
      <c r="G7" s="339"/>
      <c r="H7" s="339"/>
    </row>
    <row r="8" spans="1:17" x14ac:dyDescent="0.2">
      <c r="A8" s="339"/>
      <c r="B8" s="339"/>
      <c r="C8" s="339"/>
      <c r="D8" s="339"/>
      <c r="E8" s="339"/>
      <c r="F8" s="339"/>
      <c r="G8" s="339"/>
      <c r="H8" s="339"/>
      <c r="K8" s="226" t="s">
        <v>431</v>
      </c>
      <c r="L8" s="226" t="str">
        <f>CONCATENATE(Finanzplan!H4," ",Finanzplan!H5)</f>
        <v xml:space="preserve">Rechnung </v>
      </c>
      <c r="M8" s="226" t="str">
        <f>CONCATENATE(Finanzplan!I4," ",Finanzplan!I5)</f>
        <v xml:space="preserve">Budget </v>
      </c>
      <c r="N8" s="226" t="str">
        <f>CONCATENATE(Finanzplan!J4," ",Finanzplan!J5)</f>
        <v xml:space="preserve">Plan </v>
      </c>
      <c r="O8" s="226" t="str">
        <f>CONCATENATE(Finanzplan!K4," ",Finanzplan!K5)</f>
        <v xml:space="preserve">Plan </v>
      </c>
      <c r="P8" s="226" t="str">
        <f>CONCATENATE(Finanzplan!L4," ",Finanzplan!L5)</f>
        <v xml:space="preserve">Plan </v>
      </c>
      <c r="Q8" s="226" t="str">
        <f>CONCATENATE(Finanzplan!M4," ",Finanzplan!M5)</f>
        <v xml:space="preserve">Plan </v>
      </c>
    </row>
    <row r="9" spans="1:17" ht="12.75" customHeight="1" x14ac:dyDescent="0.2">
      <c r="A9" s="339"/>
      <c r="B9" s="339"/>
      <c r="C9" s="339"/>
      <c r="D9" s="339"/>
      <c r="E9" s="339"/>
      <c r="F9" s="339"/>
      <c r="G9" s="339"/>
      <c r="H9" s="339"/>
      <c r="K9" s="224" t="s">
        <v>71</v>
      </c>
      <c r="L9" s="223">
        <f>Finanzplan!H28*-1</f>
        <v>0</v>
      </c>
      <c r="M9" s="223">
        <f>Finanzplan!I28*-1</f>
        <v>0</v>
      </c>
      <c r="N9" s="223">
        <f>Finanzplan!J28*-1</f>
        <v>0</v>
      </c>
      <c r="O9" s="223">
        <f>Finanzplan!K28*-1</f>
        <v>0</v>
      </c>
      <c r="P9" s="223">
        <f>Finanzplan!L28*-1</f>
        <v>0</v>
      </c>
      <c r="Q9" s="223">
        <f>Finanzplan!M28*-1</f>
        <v>0</v>
      </c>
    </row>
    <row r="10" spans="1:17" ht="12.75" customHeight="1" x14ac:dyDescent="0.2">
      <c r="A10" s="339"/>
      <c r="B10" s="339"/>
      <c r="C10" s="339"/>
      <c r="D10" s="339"/>
      <c r="E10" s="339"/>
      <c r="F10" s="339"/>
      <c r="G10" s="339"/>
      <c r="H10" s="339"/>
    </row>
    <row r="11" spans="1:17" ht="12.75" customHeight="1" x14ac:dyDescent="0.2">
      <c r="K11" s="226" t="s">
        <v>432</v>
      </c>
      <c r="L11" s="226" t="str">
        <f>CONCATENATE(Finanzplan!H4," ",Finanzplan!H5)</f>
        <v xml:space="preserve">Rechnung </v>
      </c>
      <c r="M11" s="226" t="str">
        <f>CONCATENATE(Finanzplan!I4," ",Finanzplan!I5)</f>
        <v xml:space="preserve">Budget </v>
      </c>
      <c r="N11" s="226" t="str">
        <f>CONCATENATE(Finanzplan!J4," ",Finanzplan!J5)</f>
        <v xml:space="preserve">Plan </v>
      </c>
      <c r="O11" s="226" t="str">
        <f>CONCATENATE(Finanzplan!K4," ",Finanzplan!K5)</f>
        <v xml:space="preserve">Plan </v>
      </c>
      <c r="P11" s="226" t="str">
        <f>CONCATENATE(Finanzplan!L4," ",Finanzplan!L5)</f>
        <v xml:space="preserve">Plan </v>
      </c>
      <c r="Q11" s="226" t="str">
        <f>CONCATENATE(Finanzplan!M4," ",Finanzplan!M5)</f>
        <v xml:space="preserve">Plan </v>
      </c>
    </row>
    <row r="12" spans="1:17" ht="12.75" customHeight="1" x14ac:dyDescent="0.25">
      <c r="A12" s="330" t="s">
        <v>433</v>
      </c>
      <c r="B12" s="339"/>
      <c r="C12" s="339"/>
      <c r="D12" s="339"/>
      <c r="E12" s="339"/>
      <c r="F12" s="339"/>
      <c r="G12" s="339"/>
      <c r="H12" s="339"/>
      <c r="K12" s="224"/>
      <c r="L12" s="223">
        <f>Finanzplan!H7*-1</f>
        <v>0</v>
      </c>
      <c r="M12" s="223">
        <f>Finanzplan!I7*-1</f>
        <v>0</v>
      </c>
      <c r="N12" s="223">
        <f>Finanzplan!J7*-1</f>
        <v>0</v>
      </c>
      <c r="O12" s="223">
        <f>Finanzplan!K7*-1</f>
        <v>0</v>
      </c>
      <c r="P12" s="223">
        <f>Finanzplan!L7*-1</f>
        <v>0</v>
      </c>
      <c r="Q12" s="223">
        <f>Finanzplan!M7*-1</f>
        <v>0</v>
      </c>
    </row>
    <row r="13" spans="1:17" ht="12.75" customHeight="1" x14ac:dyDescent="0.2">
      <c r="A13" s="341" t="s">
        <v>434</v>
      </c>
      <c r="B13" s="339"/>
      <c r="C13" s="339"/>
      <c r="D13" s="339"/>
      <c r="E13" s="339"/>
      <c r="F13" s="339"/>
      <c r="G13" s="339"/>
      <c r="H13" s="339"/>
    </row>
    <row r="14" spans="1:17" x14ac:dyDescent="0.2">
      <c r="A14" s="344" t="s">
        <v>435</v>
      </c>
      <c r="B14" s="339"/>
      <c r="C14" s="339"/>
      <c r="D14" s="339"/>
      <c r="E14" s="339"/>
      <c r="F14" s="339"/>
      <c r="G14" s="339"/>
      <c r="H14" s="339"/>
      <c r="K14" s="226" t="s">
        <v>436</v>
      </c>
      <c r="L14" s="226" t="str">
        <f>CONCATENATE(Finanzplan!H4," ",Finanzplan!H5)</f>
        <v xml:space="preserve">Rechnung </v>
      </c>
      <c r="M14" s="226" t="str">
        <f>CONCATENATE(Finanzplan!I4," ",Finanzplan!I5)</f>
        <v xml:space="preserve">Budget </v>
      </c>
      <c r="N14" s="226" t="str">
        <f>CONCATENATE(Finanzplan!J4," ",Finanzplan!J5)</f>
        <v xml:space="preserve">Plan </v>
      </c>
      <c r="O14" s="226" t="str">
        <f>CONCATENATE(Finanzplan!K4," ",Finanzplan!K5)</f>
        <v xml:space="preserve">Plan </v>
      </c>
      <c r="P14" s="226" t="str">
        <f>CONCATENATE(Finanzplan!L4," ",Finanzplan!L5)</f>
        <v xml:space="preserve">Plan </v>
      </c>
      <c r="Q14" s="226" t="str">
        <f>CONCATENATE(Finanzplan!M4," ",Finanzplan!M5)</f>
        <v xml:space="preserve">Plan </v>
      </c>
    </row>
    <row r="15" spans="1:17" ht="12.75" customHeight="1" x14ac:dyDescent="0.2">
      <c r="A15" s="341" t="s">
        <v>437</v>
      </c>
      <c r="B15" s="339"/>
      <c r="C15" s="339"/>
      <c r="D15" s="339"/>
      <c r="E15" s="339"/>
      <c r="F15" s="339"/>
      <c r="G15" s="339"/>
      <c r="H15" s="339"/>
      <c r="K15" s="224" t="s">
        <v>101</v>
      </c>
      <c r="L15" s="223">
        <f>Finanzplan!H13</f>
        <v>0</v>
      </c>
      <c r="M15" s="223">
        <f>Finanzplan!I13</f>
        <v>0</v>
      </c>
      <c r="N15" s="223">
        <f>Finanzplan!J13</f>
        <v>0</v>
      </c>
      <c r="O15" s="223">
        <f>Finanzplan!K13</f>
        <v>0</v>
      </c>
      <c r="P15" s="223">
        <f>Finanzplan!L13</f>
        <v>0</v>
      </c>
      <c r="Q15" s="223">
        <f>Finanzplan!M13</f>
        <v>0</v>
      </c>
    </row>
    <row r="16" spans="1:17" x14ac:dyDescent="0.2">
      <c r="A16" s="344" t="s">
        <v>438</v>
      </c>
      <c r="B16" s="339"/>
      <c r="C16" s="339"/>
      <c r="D16" s="339"/>
      <c r="E16" s="339"/>
      <c r="F16" s="339"/>
      <c r="G16" s="339"/>
      <c r="H16" s="339"/>
    </row>
    <row r="17" spans="1:17" x14ac:dyDescent="0.2">
      <c r="A17" s="341" t="s">
        <v>439</v>
      </c>
      <c r="B17" s="339"/>
      <c r="C17" s="339"/>
      <c r="D17" s="339"/>
      <c r="E17" s="339"/>
      <c r="F17" s="339"/>
      <c r="G17" s="339"/>
      <c r="H17" s="339"/>
      <c r="K17" s="226" t="s">
        <v>440</v>
      </c>
      <c r="L17" s="226" t="str">
        <f>CONCATENATE(Finanzplan!H4," ",Finanzplan!H5)</f>
        <v xml:space="preserve">Rechnung </v>
      </c>
      <c r="M17" s="226" t="str">
        <f>CONCATENATE(Finanzplan!I4," ",Finanzplan!I5)</f>
        <v xml:space="preserve">Budget </v>
      </c>
      <c r="N17" s="226" t="str">
        <f>CONCATENATE(Finanzplan!J4," ",Finanzplan!J5)</f>
        <v xml:space="preserve">Plan </v>
      </c>
      <c r="O17" s="226" t="str">
        <f>CONCATENATE(Finanzplan!K4," ",Finanzplan!K5)</f>
        <v xml:space="preserve">Plan </v>
      </c>
      <c r="P17" s="226" t="str">
        <f>CONCATENATE(Finanzplan!L4," ",Finanzplan!L5)</f>
        <v xml:space="preserve">Plan </v>
      </c>
      <c r="Q17" s="226" t="str">
        <f>CONCATENATE(Finanzplan!M4," ",Finanzplan!M5)</f>
        <v xml:space="preserve">Plan </v>
      </c>
    </row>
    <row r="18" spans="1:17" x14ac:dyDescent="0.2">
      <c r="K18" s="224" t="s">
        <v>137</v>
      </c>
      <c r="L18" s="225">
        <f>Finanzplan!H7*-1</f>
        <v>0</v>
      </c>
      <c r="M18" s="223">
        <f>Finanzplan!I7*-1</f>
        <v>0</v>
      </c>
      <c r="N18" s="223">
        <f>Finanzplan!J7*-1</f>
        <v>0</v>
      </c>
      <c r="O18" s="223">
        <f>Finanzplan!K7*-1</f>
        <v>0</v>
      </c>
      <c r="P18" s="223">
        <f>Finanzplan!L7*-1</f>
        <v>0</v>
      </c>
      <c r="Q18" s="223">
        <f>Finanzplan!M7*-1</f>
        <v>0</v>
      </c>
    </row>
    <row r="19" spans="1:17" x14ac:dyDescent="0.2">
      <c r="A19" s="340" t="s">
        <v>441</v>
      </c>
      <c r="B19" s="339"/>
      <c r="C19" s="339"/>
      <c r="D19" s="339"/>
      <c r="E19" s="339"/>
      <c r="F19" s="339"/>
      <c r="G19" s="339"/>
      <c r="H19" s="339"/>
      <c r="K19" s="224" t="s">
        <v>101</v>
      </c>
      <c r="L19" s="223">
        <f>Finanzplan!H13</f>
        <v>0</v>
      </c>
      <c r="M19" s="223">
        <f>Finanzplan!I13</f>
        <v>0</v>
      </c>
      <c r="N19" s="223">
        <f>Finanzplan!J13</f>
        <v>0</v>
      </c>
      <c r="O19" s="223">
        <f>Finanzplan!K13</f>
        <v>0</v>
      </c>
      <c r="P19" s="223">
        <f>Finanzplan!L13</f>
        <v>0</v>
      </c>
      <c r="Q19" s="223">
        <f>Finanzplan!M13</f>
        <v>0</v>
      </c>
    </row>
    <row r="20" spans="1:17" x14ac:dyDescent="0.2">
      <c r="A20" s="339"/>
      <c r="B20" s="339"/>
      <c r="C20" s="339"/>
      <c r="D20" s="339"/>
      <c r="E20" s="339"/>
      <c r="F20" s="339"/>
      <c r="G20" s="339"/>
      <c r="H20" s="339"/>
    </row>
    <row r="21" spans="1:17" x14ac:dyDescent="0.2">
      <c r="A21" s="339"/>
      <c r="B21" s="339"/>
      <c r="C21" s="339"/>
      <c r="D21" s="339"/>
      <c r="E21" s="339"/>
      <c r="F21" s="339"/>
      <c r="G21" s="339"/>
      <c r="H21" s="339"/>
      <c r="K21" s="226" t="s">
        <v>442</v>
      </c>
      <c r="L21" s="226" t="str">
        <f>CONCATENATE(Finanzplan!H4," ",Finanzplan!H5)</f>
        <v xml:space="preserve">Rechnung </v>
      </c>
      <c r="M21" s="226" t="str">
        <f>CONCATENATE(Finanzplan!I4," ",Finanzplan!I5)</f>
        <v xml:space="preserve">Budget </v>
      </c>
      <c r="N21" s="226" t="str">
        <f>CONCATENATE(Finanzplan!J4," ",Finanzplan!J5)</f>
        <v xml:space="preserve">Plan </v>
      </c>
      <c r="O21" s="226" t="str">
        <f>CONCATENATE(Finanzplan!K4," ",Finanzplan!K5)</f>
        <v xml:space="preserve">Plan </v>
      </c>
      <c r="P21" s="226" t="str">
        <f>CONCATENATE(Finanzplan!L4," ",Finanzplan!L5)</f>
        <v xml:space="preserve">Plan </v>
      </c>
      <c r="Q21" s="226" t="str">
        <f>CONCATENATE(Finanzplan!M4," ",Finanzplan!M5)</f>
        <v xml:space="preserve">Plan </v>
      </c>
    </row>
    <row r="22" spans="1:17" x14ac:dyDescent="0.2">
      <c r="A22" s="339"/>
      <c r="B22" s="339"/>
      <c r="C22" s="339"/>
      <c r="D22" s="339"/>
      <c r="E22" s="339"/>
      <c r="F22" s="339"/>
      <c r="G22" s="339"/>
      <c r="H22" s="339"/>
      <c r="K22" s="224" t="s">
        <v>428</v>
      </c>
      <c r="L22" s="223">
        <f>Finanzplan!H7*-1</f>
        <v>0</v>
      </c>
      <c r="M22" s="223">
        <f>Finanzplan!I7*-1</f>
        <v>0</v>
      </c>
      <c r="N22" s="223">
        <f>Finanzplan!J7*-1</f>
        <v>0</v>
      </c>
      <c r="O22" s="223">
        <f>Finanzplan!K7*-1</f>
        <v>0</v>
      </c>
      <c r="P22" s="223">
        <f>Finanzplan!L7*-1</f>
        <v>0</v>
      </c>
      <c r="Q22" s="223">
        <f>Finanzplan!M7*-1</f>
        <v>0</v>
      </c>
    </row>
    <row r="23" spans="1:17" x14ac:dyDescent="0.2">
      <c r="K23" s="224" t="s">
        <v>71</v>
      </c>
      <c r="L23" s="223">
        <f>Finanzplan!H28*-1</f>
        <v>0</v>
      </c>
      <c r="M23" s="223">
        <f>Finanzplan!I28*-1</f>
        <v>0</v>
      </c>
      <c r="N23" s="223">
        <f>Finanzplan!J28*-1</f>
        <v>0</v>
      </c>
      <c r="O23" s="223">
        <f>Finanzplan!K28*-1</f>
        <v>0</v>
      </c>
      <c r="P23" s="223">
        <f>Finanzplan!L28*-1</f>
        <v>0</v>
      </c>
      <c r="Q23" s="223">
        <f>Finanzplan!M28*-1</f>
        <v>0</v>
      </c>
    </row>
  </sheetData>
  <sheetProtection sheet="1" scenarios="1" selectLockedCells="1" selectUnlockedCells="1"/>
  <mergeCells count="11">
    <mergeCell ref="A1:H1"/>
    <mergeCell ref="A19:H22"/>
    <mergeCell ref="K1:Q1"/>
    <mergeCell ref="A17:H17"/>
    <mergeCell ref="A12:H12"/>
    <mergeCell ref="A3:H3"/>
    <mergeCell ref="A4:H10"/>
    <mergeCell ref="A15:H15"/>
    <mergeCell ref="A16:H16"/>
    <mergeCell ref="A13:H13"/>
    <mergeCell ref="A14:H14"/>
  </mergeCells>
  <pageMargins left="0.7" right="0.7" top="0.78740157499999996" bottom="0.78740157499999996" header="0.3" footer="0.3"/>
  <pageSetup paperSize="9" orientation="portrait"/>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EDA4E4544956AB4195440CB82BB338DD" ma:contentTypeVersion="12" ma:contentTypeDescription="Ein neues Dokument erstellen." ma:contentTypeScope="" ma:versionID="46beabe1f05725e93cb7eb0da1f49838">
  <xsd:schema xmlns:xsd="http://www.w3.org/2001/XMLSchema" xmlns:xs="http://www.w3.org/2001/XMLSchema" xmlns:p="http://schemas.microsoft.com/office/2006/metadata/properties" xmlns:ns2="2f5c8dae-7e17-46af-9981-b1b0fdbe1237" xmlns:ns3="7954aca7-18da-4246-ba48-2c1f5c390611" targetNamespace="http://schemas.microsoft.com/office/2006/metadata/properties" ma:root="true" ma:fieldsID="dbabed80ee512db8974c5b2531bae083" ns2:_="" ns3:_="">
    <xsd:import namespace="2f5c8dae-7e17-46af-9981-b1b0fdbe1237"/>
    <xsd:import namespace="7954aca7-18da-4246-ba48-2c1f5c39061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f5c8dae-7e17-46af-9981-b1b0fdbe123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Bildmarkierungen" ma:readOnly="false" ma:fieldId="{5cf76f15-5ced-4ddc-b409-7134ff3c332f}" ma:taxonomyMulti="true" ma:sspId="cef84a3c-6f38-4050-86b7-dfbe387e4634"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954aca7-18da-4246-ba48-2c1f5c390611"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dcb6ce12-dd1b-4487-a679-01694eaf04f1}" ma:internalName="TaxCatchAll" ma:showField="CatchAllData" ma:web="7954aca7-18da-4246-ba48-2c1f5c39061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7954aca7-18da-4246-ba48-2c1f5c390611" xsi:nil="true"/>
    <lcf76f155ced4ddcb4097134ff3c332f xmlns="2f5c8dae-7e17-46af-9981-b1b0fdbe1237">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B90F5213-F12F-4125-B449-0E9D2DFB5FD1}">
  <ds:schemaRefs>
    <ds:schemaRef ds:uri="http://schemas.microsoft.com/sharepoint/v3/contenttype/forms"/>
  </ds:schemaRefs>
</ds:datastoreItem>
</file>

<file path=customXml/itemProps2.xml><?xml version="1.0" encoding="utf-8"?>
<ds:datastoreItem xmlns:ds="http://schemas.openxmlformats.org/officeDocument/2006/customXml" ds:itemID="{9D3D1769-A321-4427-B228-6CBB9D94411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f5c8dae-7e17-46af-9981-b1b0fdbe1237"/>
    <ds:schemaRef ds:uri="7954aca7-18da-4246-ba48-2c1f5c39061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05D2D4D-FB54-4047-BBFD-8A7ABB569C67}">
  <ds:schemaRefs>
    <ds:schemaRef ds:uri="http://schemas.microsoft.com/office/2006/metadata/properties"/>
    <ds:schemaRef ds:uri="http://schemas.microsoft.com/office/infopath/2007/PartnerControls"/>
    <ds:schemaRef ds:uri="7954aca7-18da-4246-ba48-2c1f5c390611"/>
    <ds:schemaRef ds:uri="2f5c8dae-7e17-46af-9981-b1b0fdbe1237"/>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8</vt:i4>
      </vt:variant>
      <vt:variant>
        <vt:lpstr>Benannte Bereiche</vt:lpstr>
      </vt:variant>
      <vt:variant>
        <vt:i4>7</vt:i4>
      </vt:variant>
    </vt:vector>
  </HeadingPairs>
  <TitlesOfParts>
    <vt:vector size="15" baseType="lpstr">
      <vt:lpstr>Erläuterungen zur Anwendung</vt:lpstr>
      <vt:lpstr>Titelblatt</vt:lpstr>
      <vt:lpstr>Finanzplan</vt:lpstr>
      <vt:lpstr>Finanzplan Kurzfassung KA 3-ste</vt:lpstr>
      <vt:lpstr>Finanzplan Kurzfassung KA 2-ste</vt:lpstr>
      <vt:lpstr>Übersicht</vt:lpstr>
      <vt:lpstr>Finanzkennzahlen</vt:lpstr>
      <vt:lpstr>Diagramme</vt:lpstr>
      <vt:lpstr>'Erläuterungen zur Anwendung'!Druckbereich</vt:lpstr>
      <vt:lpstr>'Finanzplan Kurzfassung KA 3-ste'!Druckbereich</vt:lpstr>
      <vt:lpstr>Titelblatt!Druckbereich</vt:lpstr>
      <vt:lpstr>Übersicht!Druckbereich</vt:lpstr>
      <vt:lpstr>Finanzplan!Drucktitel</vt:lpstr>
      <vt:lpstr>'Finanzplan Kurzfassung KA 2-ste'!Drucktitel</vt:lpstr>
      <vt:lpstr>'Finanzplan Kurzfassung KA 3-ste'!Drucktitel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Maria Streule</dc:creator>
  <cp:keywords/>
  <dc:description/>
  <cp:lastModifiedBy>Maria Streule</cp:lastModifiedBy>
  <cp:revision/>
  <dcterms:created xsi:type="dcterms:W3CDTF">2026-10-03T15:17:15Z</dcterms:created>
  <dcterms:modified xsi:type="dcterms:W3CDTF">2026-10-03T15:45:49Z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0x010100EDA4E4544956AB4195440CB82BB338DD</vt:lpwstr>
  </property>
  <property fmtid="{D5CDD505-2E9C-101B-9397-08002B2CF9AE}" pid="3" name="Order">
    <vt:r8>4920200</vt:r8>
  </property>
  <property fmtid="{D5CDD505-2E9C-101B-9397-08002B2CF9AE}" pid="4" name="yM_CcName">
    <vt:lpwstr/>
  </property>
  <property fmtid="{D5CDD505-2E9C-101B-9397-08002B2CF9AE}" pid="5" name="yM_ToAddress">
    <vt:lpwstr/>
  </property>
  <property fmtid="{D5CDD505-2E9C-101B-9397-08002B2CF9AE}" pid="6" name="yM_AttachmentNames">
    <vt:lpwstr/>
  </property>
  <property fmtid="{D5CDD505-2E9C-101B-9397-08002B2CF9AE}" pid="7" name="xd_Signature">
    <vt:bool>false</vt:bool>
  </property>
  <property fmtid="{D5CDD505-2E9C-101B-9397-08002B2CF9AE}" pid="8" name="xd_ProgID">
    <vt:lpwstr/>
  </property>
  <property fmtid="{D5CDD505-2E9C-101B-9397-08002B2CF9AE}" pid="9" name="yM_NormalizedSubject">
    <vt:lpwstr/>
  </property>
  <property fmtid="{D5CDD505-2E9C-101B-9397-08002B2CF9AE}" pid="10" name="yM_Body">
    <vt:lpwstr/>
  </property>
  <property fmtid="{D5CDD505-2E9C-101B-9397-08002B2CF9AE}" pid="11" name="yM_HashCode">
    <vt:lpwstr/>
  </property>
  <property fmtid="{D5CDD505-2E9C-101B-9397-08002B2CF9AE}" pid="12" name="ComplianceAssetId">
    <vt:lpwstr/>
  </property>
  <property fmtid="{D5CDD505-2E9C-101B-9397-08002B2CF9AE}" pid="13" name="TemplateUrl">
    <vt:lpwstr/>
  </property>
  <property fmtid="{D5CDD505-2E9C-101B-9397-08002B2CF9AE}" pid="14" name="yM_CcAddress">
    <vt:lpwstr/>
  </property>
  <property fmtid="{D5CDD505-2E9C-101B-9397-08002B2CF9AE}" pid="15" name="yM_Subject">
    <vt:lpwstr/>
  </property>
  <property fmtid="{D5CDD505-2E9C-101B-9397-08002B2CF9AE}" pid="16" name="yM_FromAddress">
    <vt:lpwstr/>
  </property>
  <property fmtid="{D5CDD505-2E9C-101B-9397-08002B2CF9AE}" pid="17" name="_ExtendedDescription">
    <vt:lpwstr/>
  </property>
  <property fmtid="{D5CDD505-2E9C-101B-9397-08002B2CF9AE}" pid="18" name="yM_ToName">
    <vt:lpwstr/>
  </property>
  <property fmtid="{D5CDD505-2E9C-101B-9397-08002B2CF9AE}" pid="19" name="yM_FromName">
    <vt:lpwstr/>
  </property>
  <property fmtid="{D5CDD505-2E9C-101B-9397-08002B2CF9AE}" pid="20" name="TriggerFlowInfo">
    <vt:lpwstr/>
  </property>
  <property fmtid="{D5CDD505-2E9C-101B-9397-08002B2CF9AE}" pid="21" name="MediaServiceImageTags">
    <vt:lpwstr/>
  </property>
</Properties>
</file>